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5268" windowHeight="7632" activeTab="4"/>
  </bookViews>
  <sheets>
    <sheet name="weekday" sheetId="1" r:id="rId1"/>
    <sheet name="weeknum" sheetId="2" r:id="rId2"/>
    <sheet name="示例" sheetId="3" r:id="rId3"/>
    <sheet name="workday" sheetId="4" r:id="rId4"/>
    <sheet name="workday.intl" sheetId="5" r:id="rId5"/>
  </sheets>
  <calcPr calcId="144525"/>
</workbook>
</file>

<file path=xl/calcChain.xml><?xml version="1.0" encoding="utf-8"?>
<calcChain xmlns="http://schemas.openxmlformats.org/spreadsheetml/2006/main">
  <c r="E20" i="5" l="1"/>
  <c r="E21" i="5"/>
  <c r="E22" i="5"/>
  <c r="E23" i="5"/>
  <c r="E24" i="5"/>
  <c r="E25" i="5"/>
  <c r="E26" i="5"/>
  <c r="E27" i="5"/>
  <c r="E28" i="5"/>
  <c r="E19" i="5"/>
  <c r="D20" i="5"/>
  <c r="D21" i="5"/>
  <c r="D22" i="5"/>
  <c r="D23" i="5"/>
  <c r="D24" i="5"/>
  <c r="D25" i="5"/>
  <c r="D26" i="5"/>
  <c r="D27" i="5"/>
  <c r="D28" i="5"/>
  <c r="D19" i="5"/>
  <c r="A30" i="5"/>
  <c r="L4" i="4"/>
  <c r="L5" i="4"/>
  <c r="L6" i="4"/>
  <c r="L7" i="4"/>
  <c r="L8" i="4"/>
  <c r="L9" i="4"/>
  <c r="L10" i="4"/>
  <c r="L11" i="4"/>
  <c r="L12" i="4"/>
  <c r="L3" i="4"/>
  <c r="K4" i="4"/>
  <c r="K5" i="4"/>
  <c r="K6" i="4"/>
  <c r="K7" i="4"/>
  <c r="K8" i="4"/>
  <c r="K9" i="4"/>
  <c r="K10" i="4"/>
  <c r="K11" i="4"/>
  <c r="K12" i="4"/>
  <c r="K3" i="4"/>
  <c r="C3" i="3"/>
  <c r="D3" i="3"/>
  <c r="E3" i="3"/>
  <c r="C4" i="3"/>
  <c r="D4" i="3"/>
  <c r="E4" i="3"/>
  <c r="C5" i="3"/>
  <c r="D5" i="3" s="1"/>
  <c r="E5" i="3" s="1"/>
  <c r="C6" i="3"/>
  <c r="D6" i="3"/>
  <c r="E6" i="3" s="1"/>
  <c r="C7" i="3"/>
  <c r="D7" i="3"/>
  <c r="E7" i="3"/>
  <c r="C8" i="3"/>
  <c r="D8" i="3"/>
  <c r="E8" i="3"/>
  <c r="C9" i="3"/>
  <c r="D9" i="3" s="1"/>
  <c r="E9" i="3" s="1"/>
  <c r="C10" i="3"/>
  <c r="D10" i="3"/>
  <c r="E10" i="3" s="1"/>
  <c r="C11" i="3"/>
  <c r="D11" i="3"/>
  <c r="E11" i="3"/>
  <c r="C12" i="3"/>
  <c r="D12" i="3"/>
  <c r="E12" i="3"/>
  <c r="C13" i="3"/>
  <c r="D13" i="3" s="1"/>
  <c r="E13" i="3" s="1"/>
  <c r="C14" i="3"/>
  <c r="D14" i="3"/>
  <c r="E14" i="3" s="1"/>
  <c r="C15" i="3"/>
  <c r="D15" i="3"/>
  <c r="E15" i="3"/>
  <c r="C16" i="3"/>
  <c r="D16" i="3"/>
  <c r="E16" i="3"/>
  <c r="C17" i="3"/>
  <c r="D17" i="3" s="1"/>
  <c r="E17" i="3" s="1"/>
  <c r="C18" i="3"/>
  <c r="D18" i="3"/>
  <c r="E18" i="3" s="1"/>
  <c r="C19" i="3"/>
  <c r="D19" i="3"/>
  <c r="E19" i="3"/>
  <c r="C20" i="3"/>
  <c r="D20" i="3"/>
  <c r="E20" i="3"/>
  <c r="E2" i="3"/>
  <c r="D2" i="3"/>
  <c r="C2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" i="3"/>
  <c r="D12" i="2"/>
  <c r="C12" i="2"/>
  <c r="B12" i="2"/>
  <c r="F4" i="1"/>
  <c r="F5" i="1"/>
  <c r="F6" i="1"/>
  <c r="F7" i="1"/>
  <c r="F8" i="1"/>
  <c r="F9" i="1"/>
  <c r="F10" i="1"/>
  <c r="F3" i="1"/>
  <c r="I3" i="4"/>
  <c r="D9" i="2"/>
  <c r="D8" i="2"/>
  <c r="E8" i="2"/>
  <c r="F9" i="2"/>
  <c r="E9" i="2"/>
  <c r="F8" i="2"/>
  <c r="G9" i="2" l="1"/>
  <c r="C20" i="5"/>
  <c r="C21" i="5"/>
  <c r="C22" i="5"/>
  <c r="C23" i="5"/>
  <c r="C24" i="5"/>
  <c r="C25" i="5"/>
  <c r="C26" i="5"/>
  <c r="C27" i="5"/>
  <c r="C28" i="5"/>
  <c r="C19" i="5"/>
  <c r="H4" i="5" l="1"/>
  <c r="H5" i="5" l="1"/>
  <c r="H6" i="5"/>
  <c r="H7" i="5"/>
  <c r="H8" i="5"/>
  <c r="H9" i="5"/>
  <c r="H10" i="5"/>
  <c r="F5" i="5"/>
  <c r="F6" i="5"/>
  <c r="F7" i="5"/>
  <c r="F8" i="5"/>
  <c r="F9" i="5"/>
  <c r="F10" i="5"/>
  <c r="F4" i="5"/>
  <c r="J4" i="4"/>
  <c r="J5" i="4"/>
  <c r="J6" i="4"/>
  <c r="J7" i="4"/>
  <c r="J8" i="4"/>
  <c r="J9" i="4"/>
  <c r="J10" i="4"/>
  <c r="J11" i="4"/>
  <c r="J12" i="4"/>
  <c r="J3" i="4"/>
  <c r="I5" i="4" l="1"/>
  <c r="I6" i="4"/>
  <c r="I7" i="4"/>
  <c r="A9" i="4"/>
  <c r="A9" i="2"/>
  <c r="E3" i="1" l="1"/>
  <c r="E5" i="5" l="1"/>
  <c r="E6" i="5"/>
  <c r="E7" i="5"/>
  <c r="E8" i="5"/>
  <c r="E9" i="5"/>
  <c r="E10" i="5"/>
  <c r="E4" i="5"/>
  <c r="A2" i="5"/>
  <c r="I4" i="4"/>
  <c r="I8" i="4"/>
  <c r="I9" i="4"/>
  <c r="I10" i="4"/>
  <c r="I11" i="4"/>
  <c r="I12" i="4"/>
  <c r="A10" i="4"/>
  <c r="A7" i="2" l="1"/>
  <c r="E10" i="1"/>
  <c r="E4" i="1"/>
  <c r="E5" i="1"/>
  <c r="E6" i="1"/>
  <c r="E7" i="1"/>
  <c r="E8" i="1"/>
  <c r="E9" i="1"/>
</calcChain>
</file>

<file path=xl/sharedStrings.xml><?xml version="1.0" encoding="utf-8"?>
<sst xmlns="http://schemas.openxmlformats.org/spreadsheetml/2006/main" count="97" uniqueCount="68">
  <si>
    <t>serial_number:给定一个日期</t>
    <phoneticPr fontId="2" type="noConversion"/>
  </si>
  <si>
    <t>weekday(serial_number,return_type)</t>
    <phoneticPr fontId="2" type="noConversion"/>
  </si>
  <si>
    <t>return_type：确定返回值类型的数字。</t>
    <phoneticPr fontId="2" type="noConversion"/>
  </si>
  <si>
    <r>
      <rPr>
        <b/>
        <sz val="11"/>
        <color rgb="FF555555"/>
        <rFont val="Arial"/>
        <family val="2"/>
      </rPr>
      <t>Return_type</t>
    </r>
    <r>
      <rPr>
        <sz val="13.2"/>
        <color rgb="FF555555"/>
        <rFont val="Arial"/>
        <family val="2"/>
      </rPr>
      <t>  </t>
    </r>
    <r>
      <rPr>
        <sz val="13.2"/>
        <color rgb="FF555555"/>
        <rFont val="宋体"/>
        <family val="3"/>
        <charset val="134"/>
      </rPr>
      <t>可选。用于确定返回值类型的数字。</t>
    </r>
    <phoneticPr fontId="2" type="noConversion"/>
  </si>
  <si>
    <t>1964-12-31</t>
  </si>
  <si>
    <t>1989-05-26</t>
  </si>
  <si>
    <t>1973-07-08</t>
  </si>
  <si>
    <t>1970-02-02</t>
  </si>
  <si>
    <t>1970-01-10</t>
  </si>
  <si>
    <t>1987-10-15</t>
  </si>
  <si>
    <t>1988-06-02</t>
  </si>
  <si>
    <t>日期</t>
    <phoneticPr fontId="2" type="noConversion"/>
  </si>
  <si>
    <t>星期几</t>
    <phoneticPr fontId="2" type="noConversion"/>
  </si>
  <si>
    <t>weeknum函数</t>
    <phoneticPr fontId="2" type="noConversion"/>
  </si>
  <si>
    <t>weeknum(serial_number,return_type)</t>
    <phoneticPr fontId="2" type="noConversion"/>
  </si>
  <si>
    <t>日期</t>
    <phoneticPr fontId="2" type="noConversion"/>
  </si>
  <si>
    <t>1年的第几周</t>
    <phoneticPr fontId="2" type="noConversion"/>
  </si>
  <si>
    <t>月初1号</t>
    <phoneticPr fontId="2" type="noConversion"/>
  </si>
  <si>
    <t>月初1号第几周</t>
    <phoneticPr fontId="2" type="noConversion"/>
  </si>
  <si>
    <t>workday---计算工作日</t>
    <phoneticPr fontId="2" type="noConversion"/>
  </si>
  <si>
    <t>返回在指定的若干工作日之前/之后的日期</t>
    <phoneticPr fontId="2" type="noConversion"/>
  </si>
  <si>
    <t>日期</t>
    <phoneticPr fontId="2" type="noConversion"/>
  </si>
  <si>
    <t>办事项目</t>
    <phoneticPr fontId="2" type="noConversion"/>
  </si>
  <si>
    <t>到期日</t>
    <phoneticPr fontId="2" type="noConversion"/>
  </si>
  <si>
    <t>A1</t>
    <phoneticPr fontId="2" type="noConversion"/>
  </si>
  <si>
    <t>A2</t>
    <phoneticPr fontId="2" type="noConversion"/>
  </si>
  <si>
    <t>A3</t>
  </si>
  <si>
    <t>A4</t>
  </si>
  <si>
    <t>A5</t>
  </si>
  <si>
    <t>A6</t>
  </si>
  <si>
    <t>A7</t>
  </si>
  <si>
    <t>办事天数(工作日）</t>
    <phoneticPr fontId="2" type="noConversion"/>
  </si>
  <si>
    <t>0:工作</t>
    <phoneticPr fontId="2" type="noConversion"/>
  </si>
  <si>
    <t>1：休息</t>
    <phoneticPr fontId="2" type="noConversion"/>
  </si>
  <si>
    <t>进货日期</t>
    <phoneticPr fontId="2" type="noConversion"/>
  </si>
  <si>
    <t>结算日期</t>
    <phoneticPr fontId="2" type="noConversion"/>
  </si>
  <si>
    <t>周二</t>
    <phoneticPr fontId="2" type="noConversion"/>
  </si>
  <si>
    <t>周三</t>
    <phoneticPr fontId="2" type="noConversion"/>
  </si>
  <si>
    <t>编码</t>
    <phoneticPr fontId="2" type="noConversion"/>
  </si>
  <si>
    <t>周四</t>
    <phoneticPr fontId="2" type="noConversion"/>
  </si>
  <si>
    <t>周五</t>
    <phoneticPr fontId="2" type="noConversion"/>
  </si>
  <si>
    <t>产品类别</t>
    <phoneticPr fontId="2" type="noConversion"/>
  </si>
  <si>
    <t>结算日</t>
    <phoneticPr fontId="2" type="noConversion"/>
  </si>
  <si>
    <t>到期日</t>
    <phoneticPr fontId="2" type="noConversion"/>
  </si>
  <si>
    <t xml:space="preserve">1 或省略 数字 1（星期日）到数字 7（星期六） </t>
  </si>
  <si>
    <t xml:space="preserve">2 数字 1（星期一）到数字 7（星期日） </t>
  </si>
  <si>
    <t xml:space="preserve">3 数字 0（星期一）到数字 6（星期日） </t>
  </si>
  <si>
    <t xml:space="preserve">11 数字 1（星期一）到数字 7（星期日） </t>
  </si>
  <si>
    <t xml:space="preserve">12 数字 1（星期二）到数字 7（星期一） </t>
  </si>
  <si>
    <t xml:space="preserve">13 数字 1（星期三）到数字 7（星期二） </t>
  </si>
  <si>
    <t xml:space="preserve">14 数字 1（星期四）到数字 7（星期三） </t>
  </si>
  <si>
    <t xml:space="preserve">15 数字 1（星期五）到数字 7（星期四） </t>
  </si>
  <si>
    <t xml:space="preserve">16 数字 1（星期六）到数字 7（星期五） </t>
  </si>
  <si>
    <t xml:space="preserve">17 数字 1（星期日）到 7（星期六） </t>
  </si>
  <si>
    <t>用途：返回给定日期当年第几周</t>
    <phoneticPr fontId="2" type="noConversion"/>
  </si>
  <si>
    <t>当月第几周？</t>
    <phoneticPr fontId="2" type="noConversion"/>
  </si>
  <si>
    <t>workday(start_date,days,nolidays)</t>
    <phoneticPr fontId="2" type="noConversion"/>
  </si>
  <si>
    <t>start_date:起始日期</t>
    <phoneticPr fontId="2" type="noConversion"/>
  </si>
  <si>
    <t>days：指定日期之前或之后的天数</t>
    <phoneticPr fontId="2" type="noConversion"/>
  </si>
  <si>
    <t>nolidays:休息日，默认是周六周日</t>
    <phoneticPr fontId="2" type="noConversion"/>
  </si>
  <si>
    <t>A8</t>
  </si>
  <si>
    <t>A9</t>
  </si>
  <si>
    <t>A10</t>
  </si>
  <si>
    <t>10号20号休息</t>
    <phoneticPr fontId="2" type="noConversion"/>
  </si>
  <si>
    <t>仅周日</t>
    <phoneticPr fontId="2" type="noConversion"/>
  </si>
  <si>
    <t>10日20日休息</t>
    <phoneticPr fontId="2" type="noConversion"/>
  </si>
  <si>
    <t>次月次周</t>
    <phoneticPr fontId="2" type="noConversion"/>
  </si>
  <si>
    <t>产品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</si>
</sst>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3.2"/>
      <color rgb="FF555555"/>
      <name val="Arial"/>
      <family val="2"/>
    </font>
    <font>
      <b/>
      <sz val="13.2"/>
      <color rgb="FF555555"/>
      <name val="Arial"/>
      <family val="2"/>
    </font>
    <font>
      <sz val="13.2"/>
      <color rgb="FF555555"/>
      <name val="宋体"/>
      <family val="3"/>
      <charset val="134"/>
    </font>
    <font>
      <b/>
      <sz val="11"/>
      <color rgb="FF555555"/>
      <name val="Arial"/>
      <family val="2"/>
    </font>
    <font>
      <sz val="11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8" fillId="0" borderId="0" xfId="0" applyFont="1">
      <alignment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 indent="1"/>
    </xf>
    <xf numFmtId="14" fontId="0" fillId="0" borderId="0" xfId="0" applyNumberFormat="1">
      <alignment vertical="center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" xfId="0" quotePrefix="1" applyBorder="1">
      <alignment vertical="center"/>
    </xf>
    <xf numFmtId="0" fontId="0" fillId="0" borderId="0" xfId="0" applyNumberFormat="1">
      <alignment vertical="center"/>
    </xf>
    <xf numFmtId="0" fontId="0" fillId="0" borderId="0" xfId="0" quotePrefix="1">
      <alignment vertical="center"/>
    </xf>
    <xf numFmtId="14" fontId="0" fillId="0" borderId="0" xfId="0" applyNumberFormat="1" applyBorder="1">
      <alignment vertical="center"/>
    </xf>
    <xf numFmtId="14" fontId="0" fillId="0" borderId="2" xfId="0" applyNumberForma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showGridLines="0" workbookViewId="0">
      <selection activeCell="H8" sqref="H8"/>
    </sheetView>
  </sheetViews>
  <sheetFormatPr defaultRowHeight="14.4" x14ac:dyDescent="0.25"/>
  <cols>
    <col min="2" max="2" width="39.6640625" customWidth="1"/>
    <col min="3" max="3" width="8" customWidth="1"/>
    <col min="4" max="4" width="11.6640625" bestFit="1" customWidth="1"/>
  </cols>
  <sheetData>
    <row r="1" spans="1:6" ht="13.5" x14ac:dyDescent="0.15">
      <c r="A1" s="5" t="s">
        <v>1</v>
      </c>
    </row>
    <row r="2" spans="1:6" x14ac:dyDescent="0.25">
      <c r="A2" t="s">
        <v>0</v>
      </c>
      <c r="D2" s="2" t="s">
        <v>11</v>
      </c>
      <c r="E2" s="2" t="s">
        <v>12</v>
      </c>
      <c r="F2" s="2"/>
    </row>
    <row r="3" spans="1:6" x14ac:dyDescent="0.25">
      <c r="A3" t="s">
        <v>2</v>
      </c>
      <c r="D3" s="2" t="s">
        <v>4</v>
      </c>
      <c r="E3" s="2" t="str">
        <f>"星期"&amp;WEEKDAY(D3,2)</f>
        <v>星期4</v>
      </c>
      <c r="F3" s="2" t="str">
        <f>"星期"&amp;WEEKDAY(D3,2)</f>
        <v>星期4</v>
      </c>
    </row>
    <row r="4" spans="1:6" ht="16.8" x14ac:dyDescent="0.25">
      <c r="A4" s="1" t="s">
        <v>3</v>
      </c>
      <c r="D4" s="2" t="s">
        <v>5</v>
      </c>
      <c r="E4" s="2" t="str">
        <f t="shared" ref="E4:E10" si="0">"星期"&amp;WEEKDAY(D4,2)</f>
        <v>星期5</v>
      </c>
      <c r="F4" s="2" t="str">
        <f t="shared" ref="F4:F10" si="1">"星期"&amp;WEEKDAY(D4,2)</f>
        <v>星期5</v>
      </c>
    </row>
    <row r="5" spans="1:6" ht="13.5" x14ac:dyDescent="0.15">
      <c r="D5" s="2" t="s">
        <v>6</v>
      </c>
      <c r="E5" s="2" t="str">
        <f t="shared" si="0"/>
        <v>星期7</v>
      </c>
      <c r="F5" s="2" t="str">
        <f t="shared" si="1"/>
        <v>星期7</v>
      </c>
    </row>
    <row r="6" spans="1:6" x14ac:dyDescent="0.25">
      <c r="A6" s="2" t="s">
        <v>44</v>
      </c>
      <c r="B6" s="2"/>
      <c r="D6" s="2" t="s">
        <v>7</v>
      </c>
      <c r="E6" s="2" t="str">
        <f t="shared" si="0"/>
        <v>星期1</v>
      </c>
      <c r="F6" s="2" t="str">
        <f t="shared" si="1"/>
        <v>星期1</v>
      </c>
    </row>
    <row r="7" spans="1:6" x14ac:dyDescent="0.25">
      <c r="A7" s="3" t="s">
        <v>45</v>
      </c>
      <c r="B7" s="4"/>
      <c r="D7" s="2" t="s">
        <v>8</v>
      </c>
      <c r="E7" s="2" t="str">
        <f t="shared" si="0"/>
        <v>星期6</v>
      </c>
      <c r="F7" s="2" t="str">
        <f t="shared" si="1"/>
        <v>星期6</v>
      </c>
    </row>
    <row r="8" spans="1:6" x14ac:dyDescent="0.25">
      <c r="A8" s="2" t="s">
        <v>46</v>
      </c>
      <c r="B8" s="2"/>
      <c r="D8" s="2" t="s">
        <v>9</v>
      </c>
      <c r="E8" s="2" t="str">
        <f t="shared" si="0"/>
        <v>星期4</v>
      </c>
      <c r="F8" s="2" t="str">
        <f t="shared" si="1"/>
        <v>星期4</v>
      </c>
    </row>
    <row r="9" spans="1:6" x14ac:dyDescent="0.25">
      <c r="A9" s="2" t="s">
        <v>47</v>
      </c>
      <c r="B9" s="2"/>
      <c r="D9" s="2" t="s">
        <v>10</v>
      </c>
      <c r="E9" s="2" t="str">
        <f t="shared" si="0"/>
        <v>星期4</v>
      </c>
      <c r="F9" s="2" t="str">
        <f t="shared" si="1"/>
        <v>星期4</v>
      </c>
    </row>
    <row r="10" spans="1:6" x14ac:dyDescent="0.25">
      <c r="A10" s="2" t="s">
        <v>48</v>
      </c>
      <c r="B10" s="2"/>
      <c r="D10" s="6">
        <v>44407</v>
      </c>
      <c r="E10" s="2" t="str">
        <f t="shared" si="0"/>
        <v>星期5</v>
      </c>
      <c r="F10" s="2" t="str">
        <f t="shared" si="1"/>
        <v>星期5</v>
      </c>
    </row>
    <row r="11" spans="1:6" x14ac:dyDescent="0.25">
      <c r="A11" s="2" t="s">
        <v>49</v>
      </c>
      <c r="B11" s="2"/>
    </row>
    <row r="12" spans="1:6" x14ac:dyDescent="0.25">
      <c r="A12" s="2" t="s">
        <v>50</v>
      </c>
      <c r="B12" s="2"/>
    </row>
    <row r="13" spans="1:6" x14ac:dyDescent="0.25">
      <c r="A13" s="2" t="s">
        <v>51</v>
      </c>
      <c r="B13" s="2"/>
    </row>
    <row r="14" spans="1:6" x14ac:dyDescent="0.25">
      <c r="A14" s="2" t="s">
        <v>52</v>
      </c>
      <c r="B14" s="2"/>
    </row>
    <row r="15" spans="1:6" x14ac:dyDescent="0.25">
      <c r="A15" s="2" t="s">
        <v>53</v>
      </c>
      <c r="B15" s="2"/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workbookViewId="0">
      <selection activeCell="E21" sqref="E21"/>
    </sheetView>
  </sheetViews>
  <sheetFormatPr defaultRowHeight="14.4" x14ac:dyDescent="0.25"/>
  <cols>
    <col min="3" max="3" width="10.5546875" bestFit="1" customWidth="1"/>
    <col min="4" max="4" width="13" bestFit="1" customWidth="1"/>
    <col min="6" max="6" width="10.5546875" bestFit="1" customWidth="1"/>
  </cols>
  <sheetData>
    <row r="1" spans="1:7" x14ac:dyDescent="0.25">
      <c r="A1" s="5" t="s">
        <v>13</v>
      </c>
    </row>
    <row r="2" spans="1:7" ht="13.5" x14ac:dyDescent="0.15">
      <c r="A2" s="7" t="s">
        <v>14</v>
      </c>
    </row>
    <row r="3" spans="1:7" x14ac:dyDescent="0.25">
      <c r="A3" s="7" t="s">
        <v>0</v>
      </c>
    </row>
    <row r="4" spans="1:7" x14ac:dyDescent="0.25">
      <c r="A4" s="7" t="s">
        <v>2</v>
      </c>
    </row>
    <row r="5" spans="1:7" ht="13.5" x14ac:dyDescent="0.15">
      <c r="A5" s="7"/>
    </row>
    <row r="6" spans="1:7" x14ac:dyDescent="0.25">
      <c r="A6" s="7" t="s">
        <v>54</v>
      </c>
    </row>
    <row r="7" spans="1:7" x14ac:dyDescent="0.25">
      <c r="A7" t="str">
        <f ca="1">"今天是2021年第"&amp;WEEKNUM(TODAY(),2)&amp;"周"</f>
        <v>今天是2021年第32周</v>
      </c>
      <c r="D7" t="s">
        <v>55</v>
      </c>
    </row>
    <row r="8" spans="1:7" ht="13.5" x14ac:dyDescent="0.15">
      <c r="D8" s="16">
        <f ca="1">WEEKNUM(TODAY(),2)-WEEKNUM(EOMONTH(TODAY(),-1),2)+1</f>
        <v>2</v>
      </c>
      <c r="E8">
        <f>WEEKNUM("2021-8-18",2)-WEEKNUM(EOMONTH("2021-8-18",-1),2)</f>
        <v>3</v>
      </c>
      <c r="F8" s="16">
        <f ca="1">WEEKNUM(EOMONTH(TODAY(),-1),2)</f>
        <v>31</v>
      </c>
    </row>
    <row r="9" spans="1:7" ht="13.5" x14ac:dyDescent="0.15">
      <c r="A9">
        <f>WEEKNUM("2021-12-31",2)</f>
        <v>53</v>
      </c>
      <c r="D9" s="16">
        <f>WEEKNUM("2021-8-10",2)-WEEKNUM(EOMONTH("2021-8-10",-1),2)+1</f>
        <v>3</v>
      </c>
      <c r="E9">
        <f ca="1">WEEKNUM(TODAY(),2)</f>
        <v>32</v>
      </c>
      <c r="F9" s="16">
        <f ca="1">WEEKNUM(EOMONTH(TODAY(),-1))</f>
        <v>31</v>
      </c>
      <c r="G9">
        <f ca="1">E9-F9+1</f>
        <v>2</v>
      </c>
    </row>
    <row r="12" spans="1:7" x14ac:dyDescent="0.25">
      <c r="B12">
        <f ca="1">WEEKNUM(TODAY(),2)</f>
        <v>32</v>
      </c>
      <c r="C12" s="16">
        <f ca="1">WEEKNUM(EOMONTH(TODAY(),-1),2)</f>
        <v>31</v>
      </c>
      <c r="D12">
        <f ca="1">WEEKNUM(TODAY(),2)-WEEKNUM(EOMONTH(TODAY(),-1),2)+1</f>
        <v>2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workbookViewId="0">
      <selection activeCell="J10" sqref="J10"/>
    </sheetView>
  </sheetViews>
  <sheetFormatPr defaultRowHeight="14.4" x14ac:dyDescent="0.25"/>
  <cols>
    <col min="1" max="1" width="10.44140625" bestFit="1" customWidth="1"/>
    <col min="2" max="2" width="12.109375" bestFit="1" customWidth="1"/>
    <col min="3" max="3" width="14.109375" bestFit="1" customWidth="1"/>
    <col min="4" max="4" width="14.21875" customWidth="1"/>
  </cols>
  <sheetData>
    <row r="1" spans="1:5" x14ac:dyDescent="0.25">
      <c r="A1" s="2" t="s">
        <v>15</v>
      </c>
      <c r="B1" s="2" t="s">
        <v>16</v>
      </c>
      <c r="C1" s="2" t="s">
        <v>17</v>
      </c>
      <c r="D1" s="2" t="s">
        <v>18</v>
      </c>
      <c r="E1" s="2"/>
    </row>
    <row r="2" spans="1:5" ht="13.5" x14ac:dyDescent="0.15">
      <c r="A2" s="9">
        <v>44291</v>
      </c>
      <c r="B2" s="2">
        <f>WEEKNUM(A2,2)</f>
        <v>15</v>
      </c>
      <c r="C2" s="9">
        <f>EOMONTH(A2,-1)+1</f>
        <v>44287</v>
      </c>
      <c r="D2" s="2">
        <f>WEEKNUM(C2,2)</f>
        <v>14</v>
      </c>
      <c r="E2" s="2">
        <f>B2-D2+1</f>
        <v>2</v>
      </c>
    </row>
    <row r="3" spans="1:5" ht="13.5" x14ac:dyDescent="0.15">
      <c r="A3" s="9">
        <v>44299</v>
      </c>
      <c r="B3" s="2">
        <f t="shared" ref="B3:B20" si="0">WEEKNUM(A3,2)</f>
        <v>16</v>
      </c>
      <c r="C3" s="9">
        <f t="shared" ref="C3:C20" si="1">EOMONTH(A3,-1)+1</f>
        <v>44287</v>
      </c>
      <c r="D3" s="2">
        <f t="shared" ref="D3:D20" si="2">WEEKNUM(C3,2)</f>
        <v>14</v>
      </c>
      <c r="E3" s="2">
        <f t="shared" ref="E3:E20" si="3">B3-D3+1</f>
        <v>3</v>
      </c>
    </row>
    <row r="4" spans="1:5" ht="13.5" x14ac:dyDescent="0.15">
      <c r="A4" s="9">
        <v>44303</v>
      </c>
      <c r="B4" s="2">
        <f t="shared" si="0"/>
        <v>16</v>
      </c>
      <c r="C4" s="9">
        <f t="shared" si="1"/>
        <v>44287</v>
      </c>
      <c r="D4" s="2">
        <f t="shared" si="2"/>
        <v>14</v>
      </c>
      <c r="E4" s="2">
        <f t="shared" si="3"/>
        <v>3</v>
      </c>
    </row>
    <row r="5" spans="1:5" ht="13.5" x14ac:dyDescent="0.15">
      <c r="A5" s="9">
        <v>44304</v>
      </c>
      <c r="B5" s="2">
        <f t="shared" si="0"/>
        <v>16</v>
      </c>
      <c r="C5" s="9">
        <f t="shared" si="1"/>
        <v>44287</v>
      </c>
      <c r="D5" s="2">
        <f t="shared" si="2"/>
        <v>14</v>
      </c>
      <c r="E5" s="2">
        <f t="shared" si="3"/>
        <v>3</v>
      </c>
    </row>
    <row r="6" spans="1:5" ht="13.5" x14ac:dyDescent="0.15">
      <c r="A6" s="9">
        <v>44307</v>
      </c>
      <c r="B6" s="2">
        <f t="shared" si="0"/>
        <v>17</v>
      </c>
      <c r="C6" s="9">
        <f t="shared" si="1"/>
        <v>44287</v>
      </c>
      <c r="D6" s="2">
        <f t="shared" si="2"/>
        <v>14</v>
      </c>
      <c r="E6" s="2">
        <f t="shared" si="3"/>
        <v>4</v>
      </c>
    </row>
    <row r="7" spans="1:5" ht="13.5" x14ac:dyDescent="0.15">
      <c r="A7" s="9">
        <v>44323</v>
      </c>
      <c r="B7" s="2">
        <f t="shared" si="0"/>
        <v>19</v>
      </c>
      <c r="C7" s="9">
        <f t="shared" si="1"/>
        <v>44317</v>
      </c>
      <c r="D7" s="2">
        <f t="shared" si="2"/>
        <v>18</v>
      </c>
      <c r="E7" s="2">
        <f t="shared" si="3"/>
        <v>2</v>
      </c>
    </row>
    <row r="8" spans="1:5" ht="13.5" x14ac:dyDescent="0.15">
      <c r="A8" s="9">
        <v>44326</v>
      </c>
      <c r="B8" s="2">
        <f t="shared" si="0"/>
        <v>20</v>
      </c>
      <c r="C8" s="9">
        <f t="shared" si="1"/>
        <v>44317</v>
      </c>
      <c r="D8" s="2">
        <f t="shared" si="2"/>
        <v>18</v>
      </c>
      <c r="E8" s="2">
        <f t="shared" si="3"/>
        <v>3</v>
      </c>
    </row>
    <row r="9" spans="1:5" ht="13.5" x14ac:dyDescent="0.15">
      <c r="A9" s="9">
        <v>44328</v>
      </c>
      <c r="B9" s="2">
        <f t="shared" si="0"/>
        <v>20</v>
      </c>
      <c r="C9" s="9">
        <f t="shared" si="1"/>
        <v>44317</v>
      </c>
      <c r="D9" s="2">
        <f t="shared" si="2"/>
        <v>18</v>
      </c>
      <c r="E9" s="2">
        <f t="shared" si="3"/>
        <v>3</v>
      </c>
    </row>
    <row r="10" spans="1:5" ht="13.5" x14ac:dyDescent="0.15">
      <c r="A10" s="9">
        <v>44342</v>
      </c>
      <c r="B10" s="2">
        <f t="shared" si="0"/>
        <v>22</v>
      </c>
      <c r="C10" s="9">
        <f t="shared" si="1"/>
        <v>44317</v>
      </c>
      <c r="D10" s="2">
        <f t="shared" si="2"/>
        <v>18</v>
      </c>
      <c r="E10" s="2">
        <f t="shared" si="3"/>
        <v>5</v>
      </c>
    </row>
    <row r="11" spans="1:5" ht="13.5" x14ac:dyDescent="0.15">
      <c r="A11" s="9">
        <v>44345</v>
      </c>
      <c r="B11" s="2">
        <f t="shared" si="0"/>
        <v>22</v>
      </c>
      <c r="C11" s="9">
        <f t="shared" si="1"/>
        <v>44317</v>
      </c>
      <c r="D11" s="2">
        <f t="shared" si="2"/>
        <v>18</v>
      </c>
      <c r="E11" s="2">
        <f t="shared" si="3"/>
        <v>5</v>
      </c>
    </row>
    <row r="12" spans="1:5" ht="13.5" x14ac:dyDescent="0.15">
      <c r="A12" s="9">
        <v>44345</v>
      </c>
      <c r="B12" s="2">
        <f t="shared" si="0"/>
        <v>22</v>
      </c>
      <c r="C12" s="9">
        <f t="shared" si="1"/>
        <v>44317</v>
      </c>
      <c r="D12" s="2">
        <f t="shared" si="2"/>
        <v>18</v>
      </c>
      <c r="E12" s="2">
        <f t="shared" si="3"/>
        <v>5</v>
      </c>
    </row>
    <row r="13" spans="1:5" ht="13.5" x14ac:dyDescent="0.15">
      <c r="A13" s="9">
        <v>44353</v>
      </c>
      <c r="B13" s="2">
        <f t="shared" si="0"/>
        <v>23</v>
      </c>
      <c r="C13" s="9">
        <f t="shared" si="1"/>
        <v>44348</v>
      </c>
      <c r="D13" s="2">
        <f t="shared" si="2"/>
        <v>23</v>
      </c>
      <c r="E13" s="2">
        <f t="shared" si="3"/>
        <v>1</v>
      </c>
    </row>
    <row r="14" spans="1:5" ht="13.5" x14ac:dyDescent="0.15">
      <c r="A14" s="9">
        <v>44356</v>
      </c>
      <c r="B14" s="2">
        <f t="shared" si="0"/>
        <v>24</v>
      </c>
      <c r="C14" s="9">
        <f t="shared" si="1"/>
        <v>44348</v>
      </c>
      <c r="D14" s="2">
        <f t="shared" si="2"/>
        <v>23</v>
      </c>
      <c r="E14" s="2">
        <f t="shared" si="3"/>
        <v>2</v>
      </c>
    </row>
    <row r="15" spans="1:5" ht="13.5" x14ac:dyDescent="0.15">
      <c r="A15" s="9">
        <v>44359</v>
      </c>
      <c r="B15" s="2">
        <f t="shared" si="0"/>
        <v>24</v>
      </c>
      <c r="C15" s="9">
        <f t="shared" si="1"/>
        <v>44348</v>
      </c>
      <c r="D15" s="2">
        <f t="shared" si="2"/>
        <v>23</v>
      </c>
      <c r="E15" s="2">
        <f t="shared" si="3"/>
        <v>2</v>
      </c>
    </row>
    <row r="16" spans="1:5" ht="13.5" x14ac:dyDescent="0.15">
      <c r="A16" s="9">
        <v>44361</v>
      </c>
      <c r="B16" s="2">
        <f t="shared" si="0"/>
        <v>25</v>
      </c>
      <c r="C16" s="9">
        <f t="shared" si="1"/>
        <v>44348</v>
      </c>
      <c r="D16" s="2">
        <f t="shared" si="2"/>
        <v>23</v>
      </c>
      <c r="E16" s="2">
        <f t="shared" si="3"/>
        <v>3</v>
      </c>
    </row>
    <row r="17" spans="1:5" ht="13.5" x14ac:dyDescent="0.15">
      <c r="A17" s="9">
        <v>44365</v>
      </c>
      <c r="B17" s="2">
        <f t="shared" si="0"/>
        <v>25</v>
      </c>
      <c r="C17" s="9">
        <f t="shared" si="1"/>
        <v>44348</v>
      </c>
      <c r="D17" s="2">
        <f t="shared" si="2"/>
        <v>23</v>
      </c>
      <c r="E17" s="2">
        <f t="shared" si="3"/>
        <v>3</v>
      </c>
    </row>
    <row r="18" spans="1:5" ht="13.5" x14ac:dyDescent="0.15">
      <c r="A18" s="9">
        <v>44366</v>
      </c>
      <c r="B18" s="2">
        <f t="shared" si="0"/>
        <v>25</v>
      </c>
      <c r="C18" s="9">
        <f t="shared" si="1"/>
        <v>44348</v>
      </c>
      <c r="D18" s="2">
        <f t="shared" si="2"/>
        <v>23</v>
      </c>
      <c r="E18" s="2">
        <f t="shared" si="3"/>
        <v>3</v>
      </c>
    </row>
    <row r="19" spans="1:5" ht="13.5" x14ac:dyDescent="0.15">
      <c r="A19" s="9">
        <v>44372</v>
      </c>
      <c r="B19" s="2">
        <f t="shared" si="0"/>
        <v>26</v>
      </c>
      <c r="C19" s="9">
        <f t="shared" si="1"/>
        <v>44348</v>
      </c>
      <c r="D19" s="2">
        <f t="shared" si="2"/>
        <v>23</v>
      </c>
      <c r="E19" s="2">
        <f t="shared" si="3"/>
        <v>4</v>
      </c>
    </row>
    <row r="20" spans="1:5" ht="13.5" x14ac:dyDescent="0.15">
      <c r="A20" s="9">
        <v>44373</v>
      </c>
      <c r="B20" s="2">
        <f t="shared" si="0"/>
        <v>26</v>
      </c>
      <c r="C20" s="9">
        <f t="shared" si="1"/>
        <v>44348</v>
      </c>
      <c r="D20" s="2">
        <f t="shared" si="2"/>
        <v>23</v>
      </c>
      <c r="E20" s="2">
        <f t="shared" si="3"/>
        <v>4</v>
      </c>
    </row>
  </sheetData>
  <sortState ref="A2:A20">
    <sortCondition ref="A3"/>
  </sortState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5"/>
  <sheetViews>
    <sheetView showGridLines="0" workbookViewId="0">
      <selection activeCell="H23" sqref="H23"/>
    </sheetView>
  </sheetViews>
  <sheetFormatPr defaultRowHeight="14.4" x14ac:dyDescent="0.25"/>
  <cols>
    <col min="1" max="1" width="10.44140625" bestFit="1" customWidth="1"/>
    <col min="7" max="7" width="10.44140625" bestFit="1" customWidth="1"/>
    <col min="8" max="8" width="16" customWidth="1"/>
    <col min="9" max="9" width="10.44140625" bestFit="1" customWidth="1"/>
    <col min="10" max="10" width="13.88671875" customWidth="1"/>
    <col min="11" max="11" width="10.44140625" bestFit="1" customWidth="1"/>
    <col min="12" max="12" width="13.88671875" customWidth="1"/>
  </cols>
  <sheetData>
    <row r="2" spans="1:12" x14ac:dyDescent="0.25">
      <c r="A2" t="s">
        <v>19</v>
      </c>
      <c r="F2" s="2" t="s">
        <v>22</v>
      </c>
      <c r="G2" s="2" t="s">
        <v>21</v>
      </c>
      <c r="H2" s="2" t="s">
        <v>31</v>
      </c>
      <c r="I2" s="2" t="s">
        <v>23</v>
      </c>
      <c r="J2" s="2" t="s">
        <v>63</v>
      </c>
      <c r="K2" s="2" t="s">
        <v>23</v>
      </c>
      <c r="L2" s="2" t="s">
        <v>63</v>
      </c>
    </row>
    <row r="3" spans="1:12" x14ac:dyDescent="0.25">
      <c r="A3" t="s">
        <v>56</v>
      </c>
      <c r="F3" s="10" t="s">
        <v>24</v>
      </c>
      <c r="G3" s="9">
        <v>44404</v>
      </c>
      <c r="H3" s="10">
        <v>5</v>
      </c>
      <c r="I3" s="9">
        <f>WORKDAY(G3,H3)</f>
        <v>44411</v>
      </c>
      <c r="J3" s="9">
        <f>WORKDAY(G3,H3,{"2021-8-10","2021-8-20"})</f>
        <v>44411</v>
      </c>
      <c r="K3" s="9">
        <f>WORKDAY(G3,H3,)</f>
        <v>44411</v>
      </c>
      <c r="L3" s="9">
        <f>WORKDAY(G3,H3,{"2021-8-10","2021-8-20"})</f>
        <v>44411</v>
      </c>
    </row>
    <row r="4" spans="1:12" x14ac:dyDescent="0.25">
      <c r="A4" t="s">
        <v>20</v>
      </c>
      <c r="F4" s="10" t="s">
        <v>25</v>
      </c>
      <c r="G4" s="9">
        <v>44406</v>
      </c>
      <c r="H4" s="10">
        <v>7</v>
      </c>
      <c r="I4" s="9">
        <f t="shared" ref="I4:I12" si="0">WORKDAY(G4,H4)</f>
        <v>44417</v>
      </c>
      <c r="J4" s="9">
        <f>WORKDAY(G4,H4,{"2021-8-10","2021-8-20"})</f>
        <v>44417</v>
      </c>
      <c r="K4" s="9">
        <f t="shared" ref="K4:K12" si="1">WORKDAY(G4,H4,)</f>
        <v>44417</v>
      </c>
      <c r="L4" s="9">
        <f>WORKDAY(G4,H4,{"2021-8-10","2021-8-20"})</f>
        <v>44417</v>
      </c>
    </row>
    <row r="5" spans="1:12" x14ac:dyDescent="0.25">
      <c r="A5" t="s">
        <v>57</v>
      </c>
      <c r="F5" s="10" t="s">
        <v>26</v>
      </c>
      <c r="G5" s="9">
        <v>44407</v>
      </c>
      <c r="H5" s="10">
        <v>5</v>
      </c>
      <c r="I5" s="9">
        <f t="shared" ref="I5:I7" si="2">WORKDAY(G5,H5)</f>
        <v>44414</v>
      </c>
      <c r="J5" s="9">
        <f>WORKDAY(G5,H5,{"2021-8-10","2021-8-20"})</f>
        <v>44414</v>
      </c>
      <c r="K5" s="9">
        <f t="shared" si="1"/>
        <v>44414</v>
      </c>
      <c r="L5" s="9">
        <f>WORKDAY(G5,H5,{"2021-8-10","2021-8-20"})</f>
        <v>44414</v>
      </c>
    </row>
    <row r="6" spans="1:12" x14ac:dyDescent="0.25">
      <c r="A6" s="11" t="s">
        <v>58</v>
      </c>
      <c r="F6" s="10" t="s">
        <v>27</v>
      </c>
      <c r="G6" s="9">
        <v>44408</v>
      </c>
      <c r="H6" s="10">
        <v>10</v>
      </c>
      <c r="I6" s="9">
        <f t="shared" si="2"/>
        <v>44421</v>
      </c>
      <c r="J6" s="9">
        <f>WORKDAY(G6,H6,{"2021-8-10","2021-8-20"})</f>
        <v>44424</v>
      </c>
      <c r="K6" s="9">
        <f t="shared" si="1"/>
        <v>44421</v>
      </c>
      <c r="L6" s="9">
        <f>WORKDAY(G6,H6,{"2021-8-10","2021-8-20"})</f>
        <v>44424</v>
      </c>
    </row>
    <row r="7" spans="1:12" x14ac:dyDescent="0.25">
      <c r="A7" t="s">
        <v>59</v>
      </c>
      <c r="F7" s="10" t="s">
        <v>28</v>
      </c>
      <c r="G7" s="9">
        <v>44409</v>
      </c>
      <c r="H7" s="10">
        <v>6</v>
      </c>
      <c r="I7" s="9">
        <f t="shared" si="2"/>
        <v>44417</v>
      </c>
      <c r="J7" s="9">
        <f>WORKDAY(G7,H7,{"2021-8-10","2021-8-20"})</f>
        <v>44417</v>
      </c>
      <c r="K7" s="9">
        <f t="shared" si="1"/>
        <v>44417</v>
      </c>
      <c r="L7" s="9">
        <f>WORKDAY(G7,H7,{"2021-8-10","2021-8-20"})</f>
        <v>44417</v>
      </c>
    </row>
    <row r="8" spans="1:12" ht="13.5" x14ac:dyDescent="0.15">
      <c r="F8" s="10" t="s">
        <v>29</v>
      </c>
      <c r="G8" s="9">
        <v>44406</v>
      </c>
      <c r="H8" s="10">
        <v>9</v>
      </c>
      <c r="I8" s="9">
        <f t="shared" si="0"/>
        <v>44419</v>
      </c>
      <c r="J8" s="9">
        <f>WORKDAY(G8,H8,{"2021-8-10","2021-8-20"})</f>
        <v>44420</v>
      </c>
      <c r="K8" s="9">
        <f t="shared" si="1"/>
        <v>44419</v>
      </c>
      <c r="L8" s="9">
        <f>WORKDAY(G8,H8,{"2021-8-10","2021-8-20"})</f>
        <v>44420</v>
      </c>
    </row>
    <row r="9" spans="1:12" ht="13.5" x14ac:dyDescent="0.15">
      <c r="A9" s="8">
        <f ca="1">WORKDAY(TODAY(),10,)</f>
        <v>44424</v>
      </c>
      <c r="F9" s="10" t="s">
        <v>30</v>
      </c>
      <c r="G9" s="9">
        <v>44405</v>
      </c>
      <c r="H9" s="10">
        <v>10</v>
      </c>
      <c r="I9" s="9">
        <f t="shared" si="0"/>
        <v>44419</v>
      </c>
      <c r="J9" s="9">
        <f>WORKDAY(G9,H9,{"2021-8-10","2021-8-20"})</f>
        <v>44420</v>
      </c>
      <c r="K9" s="9">
        <f t="shared" si="1"/>
        <v>44419</v>
      </c>
      <c r="L9" s="9">
        <f>WORKDAY(G9,H9,{"2021-8-10","2021-8-20"})</f>
        <v>44420</v>
      </c>
    </row>
    <row r="10" spans="1:12" ht="13.5" x14ac:dyDescent="0.15">
      <c r="A10" s="8">
        <f ca="1">WORKDAY(TODAY(),7)</f>
        <v>44419</v>
      </c>
      <c r="F10" s="10" t="s">
        <v>60</v>
      </c>
      <c r="G10" s="9">
        <v>44404</v>
      </c>
      <c r="H10" s="10">
        <v>15</v>
      </c>
      <c r="I10" s="9">
        <f t="shared" si="0"/>
        <v>44425</v>
      </c>
      <c r="J10" s="9">
        <f>WORKDAY(G10,H10,{"2021-8-10","2021-8-20"})</f>
        <v>44426</v>
      </c>
      <c r="K10" s="9">
        <f t="shared" si="1"/>
        <v>44425</v>
      </c>
      <c r="L10" s="9">
        <f>WORKDAY(G10,H10,{"2021-8-10","2021-8-20"})</f>
        <v>44426</v>
      </c>
    </row>
    <row r="11" spans="1:12" ht="13.5" x14ac:dyDescent="0.15">
      <c r="F11" s="10" t="s">
        <v>61</v>
      </c>
      <c r="G11" s="9">
        <v>44408</v>
      </c>
      <c r="H11" s="10">
        <v>20</v>
      </c>
      <c r="I11" s="9">
        <f t="shared" si="0"/>
        <v>44435</v>
      </c>
      <c r="J11" s="9">
        <f>WORKDAY(G11,H11,{"2021-8-10","2021-8-20"})</f>
        <v>44439</v>
      </c>
      <c r="K11" s="9">
        <f t="shared" si="1"/>
        <v>44435</v>
      </c>
      <c r="L11" s="9">
        <f>WORKDAY(G11,H11,{"2021-8-10","2021-8-20"})</f>
        <v>44439</v>
      </c>
    </row>
    <row r="12" spans="1:12" ht="13.5" x14ac:dyDescent="0.15">
      <c r="F12" s="10" t="s">
        <v>62</v>
      </c>
      <c r="G12" s="9">
        <v>44405</v>
      </c>
      <c r="H12" s="10">
        <v>23</v>
      </c>
      <c r="I12" s="9">
        <f t="shared" si="0"/>
        <v>44438</v>
      </c>
      <c r="J12" s="9">
        <f>WORKDAY(G12,H12,{"2021-8-10","2021-8-20"})</f>
        <v>44440</v>
      </c>
      <c r="K12" s="9">
        <f t="shared" si="1"/>
        <v>44438</v>
      </c>
      <c r="L12" s="9">
        <f>WORKDAY(G12,H12,{"2021-8-10","2021-8-20"})</f>
        <v>44440</v>
      </c>
    </row>
    <row r="14" spans="1:12" ht="13.5" x14ac:dyDescent="0.15">
      <c r="H14" s="8">
        <v>44418</v>
      </c>
    </row>
    <row r="15" spans="1:12" ht="13.5" x14ac:dyDescent="0.15">
      <c r="H15" s="8">
        <v>44428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1"/>
  <sheetViews>
    <sheetView tabSelected="1" workbookViewId="0">
      <selection activeCell="E19" sqref="E19"/>
    </sheetView>
  </sheetViews>
  <sheetFormatPr defaultRowHeight="14.4" x14ac:dyDescent="0.25"/>
  <cols>
    <col min="1" max="1" width="10.44140625" bestFit="1" customWidth="1"/>
    <col min="3" max="3" width="10.44140625" bestFit="1" customWidth="1"/>
    <col min="4" max="4" width="15.21875" customWidth="1"/>
    <col min="5" max="5" width="13.6640625" customWidth="1"/>
    <col min="6" max="6" width="9.88671875" customWidth="1"/>
    <col min="7" max="7" width="13.33203125" bestFit="1" customWidth="1"/>
    <col min="8" max="8" width="13.5546875" customWidth="1"/>
    <col min="9" max="9" width="11.6640625" bestFit="1" customWidth="1"/>
    <col min="10" max="10" width="10.44140625" bestFit="1" customWidth="1"/>
  </cols>
  <sheetData>
    <row r="2" spans="1:9" ht="13.5" x14ac:dyDescent="0.15">
      <c r="A2" s="8">
        <f ca="1">WORKDAY.INTL(TODAY(),30,11)</f>
        <v>44445</v>
      </c>
    </row>
    <row r="3" spans="1:9" x14ac:dyDescent="0.25">
      <c r="B3" s="2" t="s">
        <v>22</v>
      </c>
      <c r="C3" s="2" t="s">
        <v>21</v>
      </c>
      <c r="D3" s="2" t="s">
        <v>31</v>
      </c>
      <c r="E3" s="10" t="s">
        <v>43</v>
      </c>
      <c r="F3" s="2" t="s">
        <v>64</v>
      </c>
      <c r="G3" s="2" t="s">
        <v>64</v>
      </c>
      <c r="H3" s="2" t="s">
        <v>65</v>
      </c>
    </row>
    <row r="4" spans="1:9" ht="13.5" x14ac:dyDescent="0.15">
      <c r="A4" s="11"/>
      <c r="B4" s="10" t="s">
        <v>24</v>
      </c>
      <c r="C4" s="9">
        <v>44404</v>
      </c>
      <c r="D4" s="10">
        <v>5</v>
      </c>
      <c r="E4" s="12">
        <f>WORKDAY(C4,D4)</f>
        <v>44411</v>
      </c>
      <c r="F4" s="9">
        <f>WORKDAY.INTL(C4,D4,11)</f>
        <v>44410</v>
      </c>
      <c r="G4" s="9"/>
      <c r="H4" s="9">
        <f>WORKDAY.INTL(C4,D4,"0000001",{"2021-8-10","2021-8-20"})</f>
        <v>44410</v>
      </c>
      <c r="I4" s="8"/>
    </row>
    <row r="5" spans="1:9" ht="13.5" x14ac:dyDescent="0.15">
      <c r="B5" s="10" t="s">
        <v>25</v>
      </c>
      <c r="C5" s="9">
        <v>44406</v>
      </c>
      <c r="D5" s="10">
        <v>7</v>
      </c>
      <c r="E5" s="12">
        <f t="shared" ref="E5:E10" si="0">WORKDAY(C5,D5)</f>
        <v>44417</v>
      </c>
      <c r="F5" s="9">
        <f t="shared" ref="F5:F10" si="1">WORKDAY.INTL(C5,D5,11)</f>
        <v>44414</v>
      </c>
      <c r="G5" s="9"/>
      <c r="H5" s="9">
        <f>WORKDAY.INTL(C5,D5,"0000001",{"2021-8-10","2021-8-20"})</f>
        <v>44414</v>
      </c>
      <c r="I5" s="8"/>
    </row>
    <row r="6" spans="1:9" ht="13.5" x14ac:dyDescent="0.15">
      <c r="B6" s="10" t="s">
        <v>26</v>
      </c>
      <c r="C6" s="9">
        <v>44406</v>
      </c>
      <c r="D6" s="10">
        <v>9</v>
      </c>
      <c r="E6" s="12">
        <f t="shared" si="0"/>
        <v>44419</v>
      </c>
      <c r="F6" s="9">
        <f t="shared" si="1"/>
        <v>44417</v>
      </c>
      <c r="G6" s="9"/>
      <c r="H6" s="9">
        <f>WORKDAY.INTL(C6,D6,"0000001",{"2021-8-10","2021-8-20"})</f>
        <v>44417</v>
      </c>
      <c r="I6" s="8"/>
    </row>
    <row r="7" spans="1:9" ht="13.5" x14ac:dyDescent="0.15">
      <c r="B7" s="10" t="s">
        <v>27</v>
      </c>
      <c r="C7" s="9">
        <v>44405</v>
      </c>
      <c r="D7" s="10">
        <v>10</v>
      </c>
      <c r="E7" s="12">
        <f t="shared" si="0"/>
        <v>44419</v>
      </c>
      <c r="F7" s="9">
        <f t="shared" si="1"/>
        <v>44417</v>
      </c>
      <c r="G7" s="9"/>
      <c r="H7" s="9">
        <f>WORKDAY.INTL(C7,D7,"0000001",{"2021-8-10","2021-8-20"})</f>
        <v>44417</v>
      </c>
      <c r="I7" s="8"/>
    </row>
    <row r="8" spans="1:9" ht="13.5" x14ac:dyDescent="0.15">
      <c r="B8" s="10" t="s">
        <v>28</v>
      </c>
      <c r="C8" s="9">
        <v>44404</v>
      </c>
      <c r="D8" s="10">
        <v>15</v>
      </c>
      <c r="E8" s="12">
        <f t="shared" si="0"/>
        <v>44425</v>
      </c>
      <c r="F8" s="9">
        <f t="shared" si="1"/>
        <v>44421</v>
      </c>
      <c r="G8" s="9"/>
      <c r="H8" s="9">
        <f>WORKDAY.INTL(C8,D8,"0000001",{"2021-8-10","2021-8-20"})</f>
        <v>44422</v>
      </c>
      <c r="I8" s="8"/>
    </row>
    <row r="9" spans="1:9" ht="13.5" x14ac:dyDescent="0.15">
      <c r="B9" s="10" t="s">
        <v>29</v>
      </c>
      <c r="C9" s="9">
        <v>44408</v>
      </c>
      <c r="D9" s="10">
        <v>20</v>
      </c>
      <c r="E9" s="12">
        <f t="shared" si="0"/>
        <v>44435</v>
      </c>
      <c r="F9" s="9">
        <f t="shared" si="1"/>
        <v>44432</v>
      </c>
      <c r="G9" s="9"/>
      <c r="H9" s="9">
        <f>WORKDAY.INTL(C9,D9,"0000001",{"2021-8-10","2021-8-20"})</f>
        <v>44434</v>
      </c>
      <c r="I9" s="8"/>
    </row>
    <row r="10" spans="1:9" ht="13.5" x14ac:dyDescent="0.15">
      <c r="B10" s="10" t="s">
        <v>30</v>
      </c>
      <c r="C10" s="9">
        <v>44405</v>
      </c>
      <c r="D10" s="10">
        <v>23</v>
      </c>
      <c r="E10" s="12">
        <f t="shared" si="0"/>
        <v>44438</v>
      </c>
      <c r="F10" s="9">
        <f t="shared" si="1"/>
        <v>44432</v>
      </c>
      <c r="G10" s="9"/>
      <c r="H10" s="9">
        <f>WORKDAY.INTL(C10,D10,"0000001",{"2021-8-10","2021-8-20"})</f>
        <v>44434</v>
      </c>
      <c r="I10" s="8"/>
    </row>
    <row r="11" spans="1:9" x14ac:dyDescent="0.25">
      <c r="E11" s="19"/>
    </row>
    <row r="13" spans="1:9" x14ac:dyDescent="0.25">
      <c r="B13" t="s">
        <v>32</v>
      </c>
    </row>
    <row r="14" spans="1:9" x14ac:dyDescent="0.25">
      <c r="B14" t="s">
        <v>33</v>
      </c>
    </row>
    <row r="16" spans="1:9" ht="14.25" x14ac:dyDescent="0.15">
      <c r="A16" s="13"/>
    </row>
    <row r="18" spans="1:11" x14ac:dyDescent="0.25">
      <c r="A18" s="2" t="s">
        <v>34</v>
      </c>
      <c r="B18" s="2" t="s">
        <v>67</v>
      </c>
      <c r="C18" s="2" t="s">
        <v>35</v>
      </c>
      <c r="D18" s="2"/>
      <c r="E18" s="2"/>
      <c r="F18" s="14"/>
      <c r="G18" s="14"/>
    </row>
    <row r="19" spans="1:11" x14ac:dyDescent="0.25">
      <c r="A19" s="9">
        <v>44348</v>
      </c>
      <c r="B19" s="10" t="s">
        <v>24</v>
      </c>
      <c r="C19" s="9">
        <f>WORKDAY.INTL(EDATE(A19,1)+7-WEEKDAY(EDATE(A19,1),2),1,SUMIF($I$20:$I$23,B19,$K$20:$K$23)&amp;"")</f>
        <v>44383</v>
      </c>
      <c r="D19" s="9">
        <f>WORKDAY.INTL(EDATE(A19,1)+7-WEEKDAY(EDATE(A19,1)),1,SUMIF($I$20:$I$23,B19,$K$20:$K$23)&amp;"")</f>
        <v>44383</v>
      </c>
      <c r="E19" s="9">
        <f>WORKDAY.INTL(EDATE(A19,1)+7-WEEKDAY(EDATE(A19,1),2),1,SUMIF($I$20:$I$23,B19,$K$20:$K$23)&amp;"")</f>
        <v>44383</v>
      </c>
      <c r="F19" s="18"/>
      <c r="G19" s="18"/>
      <c r="I19" s="2" t="s">
        <v>41</v>
      </c>
      <c r="J19" s="2" t="s">
        <v>42</v>
      </c>
      <c r="K19" s="2" t="s">
        <v>38</v>
      </c>
    </row>
    <row r="20" spans="1:11" x14ac:dyDescent="0.25">
      <c r="A20" s="9">
        <v>44349</v>
      </c>
      <c r="B20" s="10" t="s">
        <v>25</v>
      </c>
      <c r="C20" s="9">
        <f t="shared" ref="C20:C28" si="2">WORKDAY.INTL(EDATE(A20,1)+7-WEEKDAY(EDATE(A20,1),2),1,SUMIF($I$20:$I$23,B20,$K$20:$K$23)&amp;"")</f>
        <v>44384</v>
      </c>
      <c r="D20" s="9">
        <f t="shared" ref="D20:D28" si="3">WORKDAY.INTL(EDATE(A20,1)+7-WEEKDAY(EDATE(A20,1)),1,SUMIF($I$20:$I$23,B20,$K$20:$K$23)&amp;"")</f>
        <v>44384</v>
      </c>
      <c r="E20" s="9">
        <f t="shared" ref="E20:E28" si="4">WORKDAY.INTL(EDATE(A20,1)+7-WEEKDAY(EDATE(A20,1),2),1,SUMIF($I$20:$I$23,B20,$K$20:$K$23)&amp;"")</f>
        <v>44384</v>
      </c>
      <c r="F20" s="18"/>
      <c r="G20" s="18"/>
      <c r="I20" s="10" t="s">
        <v>24</v>
      </c>
      <c r="J20" s="2" t="s">
        <v>36</v>
      </c>
      <c r="K20" s="15">
        <v>1011111</v>
      </c>
    </row>
    <row r="21" spans="1:11" x14ac:dyDescent="0.25">
      <c r="A21" s="9">
        <v>44355</v>
      </c>
      <c r="B21" s="10" t="s">
        <v>26</v>
      </c>
      <c r="C21" s="9">
        <f t="shared" si="2"/>
        <v>44392</v>
      </c>
      <c r="D21" s="9">
        <f t="shared" si="3"/>
        <v>44392</v>
      </c>
      <c r="E21" s="9">
        <f t="shared" si="4"/>
        <v>44392</v>
      </c>
      <c r="F21" s="18"/>
      <c r="G21" s="18"/>
      <c r="I21" s="10" t="s">
        <v>25</v>
      </c>
      <c r="J21" s="2" t="s">
        <v>37</v>
      </c>
      <c r="K21" s="15">
        <v>1101111</v>
      </c>
    </row>
    <row r="22" spans="1:11" x14ac:dyDescent="0.25">
      <c r="A22" s="9">
        <v>44395</v>
      </c>
      <c r="B22" s="10" t="s">
        <v>27</v>
      </c>
      <c r="C22" s="9">
        <f t="shared" si="2"/>
        <v>44435</v>
      </c>
      <c r="D22" s="9">
        <f t="shared" si="3"/>
        <v>44435</v>
      </c>
      <c r="E22" s="9">
        <f t="shared" si="4"/>
        <v>44435</v>
      </c>
      <c r="F22" s="18"/>
      <c r="G22" s="18"/>
      <c r="I22" s="10" t="s">
        <v>26</v>
      </c>
      <c r="J22" s="2" t="s">
        <v>39</v>
      </c>
      <c r="K22" s="15">
        <v>1110111</v>
      </c>
    </row>
    <row r="23" spans="1:11" x14ac:dyDescent="0.25">
      <c r="A23" s="9">
        <v>44397</v>
      </c>
      <c r="B23" s="10" t="s">
        <v>24</v>
      </c>
      <c r="C23" s="9">
        <f t="shared" si="2"/>
        <v>44432</v>
      </c>
      <c r="D23" s="9">
        <f t="shared" si="3"/>
        <v>44432</v>
      </c>
      <c r="E23" s="9">
        <f t="shared" si="4"/>
        <v>44432</v>
      </c>
      <c r="F23" s="18"/>
      <c r="G23" s="18"/>
      <c r="I23" s="10" t="s">
        <v>27</v>
      </c>
      <c r="J23" s="2" t="s">
        <v>40</v>
      </c>
      <c r="K23" s="15">
        <v>1111011</v>
      </c>
    </row>
    <row r="24" spans="1:11" ht="13.5" x14ac:dyDescent="0.15">
      <c r="A24" s="9">
        <v>44405</v>
      </c>
      <c r="B24" s="10" t="s">
        <v>25</v>
      </c>
      <c r="C24" s="9">
        <f t="shared" si="2"/>
        <v>44440</v>
      </c>
      <c r="D24" s="9">
        <f t="shared" si="3"/>
        <v>44440</v>
      </c>
      <c r="E24" s="9">
        <f t="shared" si="4"/>
        <v>44440</v>
      </c>
      <c r="F24" s="18"/>
      <c r="G24" s="18"/>
      <c r="J24" s="8"/>
    </row>
    <row r="25" spans="1:11" ht="13.5" x14ac:dyDescent="0.15">
      <c r="A25" s="9">
        <v>44407</v>
      </c>
      <c r="B25" s="10" t="s">
        <v>27</v>
      </c>
      <c r="C25" s="9">
        <f t="shared" si="2"/>
        <v>44449</v>
      </c>
      <c r="D25" s="9">
        <f t="shared" si="3"/>
        <v>44449</v>
      </c>
      <c r="E25" s="9">
        <f t="shared" si="4"/>
        <v>44449</v>
      </c>
      <c r="F25" s="18"/>
      <c r="G25" s="18"/>
      <c r="J25" s="8"/>
    </row>
    <row r="26" spans="1:11" ht="13.5" x14ac:dyDescent="0.15">
      <c r="A26" s="9">
        <v>44341</v>
      </c>
      <c r="B26" s="10" t="s">
        <v>24</v>
      </c>
      <c r="C26" s="9">
        <f t="shared" si="2"/>
        <v>44376</v>
      </c>
      <c r="D26" s="9">
        <f t="shared" si="3"/>
        <v>44376</v>
      </c>
      <c r="E26" s="9">
        <f t="shared" si="4"/>
        <v>44376</v>
      </c>
      <c r="F26" s="18"/>
      <c r="G26" s="18"/>
      <c r="J26" s="8"/>
    </row>
    <row r="27" spans="1:11" ht="13.5" x14ac:dyDescent="0.15">
      <c r="A27" s="9">
        <v>44229</v>
      </c>
      <c r="B27" s="10" t="s">
        <v>25</v>
      </c>
      <c r="C27" s="9">
        <f t="shared" si="2"/>
        <v>44265</v>
      </c>
      <c r="D27" s="9">
        <f t="shared" si="3"/>
        <v>44265</v>
      </c>
      <c r="E27" s="9">
        <f t="shared" si="4"/>
        <v>44265</v>
      </c>
      <c r="F27" s="18"/>
      <c r="G27" s="18"/>
      <c r="J27" s="8"/>
    </row>
    <row r="28" spans="1:11" ht="13.5" x14ac:dyDescent="0.15">
      <c r="A28" s="9">
        <v>44314</v>
      </c>
      <c r="B28" s="10" t="s">
        <v>26</v>
      </c>
      <c r="C28" s="9">
        <f t="shared" si="2"/>
        <v>44350</v>
      </c>
      <c r="D28" s="9">
        <f t="shared" si="3"/>
        <v>44350</v>
      </c>
      <c r="E28" s="9">
        <f t="shared" si="4"/>
        <v>44350</v>
      </c>
      <c r="F28" s="18"/>
      <c r="G28" s="18"/>
      <c r="J28" s="8"/>
    </row>
    <row r="29" spans="1:11" x14ac:dyDescent="0.25">
      <c r="C29" t="s">
        <v>66</v>
      </c>
    </row>
    <row r="30" spans="1:11" x14ac:dyDescent="0.25">
      <c r="A30" s="8">
        <f>WORKDAY.INTL("2021-8-9",8,"0000001")</f>
        <v>44426</v>
      </c>
    </row>
    <row r="31" spans="1:11" ht="13.5" x14ac:dyDescent="0.15">
      <c r="C31" s="17"/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weekday</vt:lpstr>
      <vt:lpstr>weeknum</vt:lpstr>
      <vt:lpstr>示例</vt:lpstr>
      <vt:lpstr>workday</vt:lpstr>
      <vt:lpstr>workday.intl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李艳凤</dc:creator>
  <cp:lastModifiedBy>Windows 用户</cp:lastModifiedBy>
  <dcterms:created xsi:type="dcterms:W3CDTF">2021-07-30T08:04:22Z</dcterms:created>
  <dcterms:modified xsi:type="dcterms:W3CDTF">2021-08-02T14:18:58Z</dcterms:modified>
</cp:coreProperties>
</file>