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8228" windowHeight="7416" activeTab="5"/>
  </bookViews>
  <sheets>
    <sheet name="round" sheetId="1" r:id="rId1"/>
    <sheet name="roundup" sheetId="2" r:id="rId2"/>
    <sheet name="rounddowm" sheetId="7" r:id="rId3"/>
    <sheet name="roundup示例" sheetId="4" r:id="rId4"/>
    <sheet name="int示例" sheetId="5" r:id="rId5"/>
    <sheet name="三个函数应用示例" sheetId="8" r:id="rId6"/>
  </sheets>
  <definedNames>
    <definedName name="_xlnm._FilterDatabase" localSheetId="4" hidden="1">int示例!$B$7:$H$38</definedName>
    <definedName name="_xlnm._FilterDatabase" localSheetId="3" hidden="1">roundup示例!$B$7:$H$38</definedName>
  </definedNames>
  <calcPr calcId="144525"/>
</workbook>
</file>

<file path=xl/calcChain.xml><?xml version="1.0" encoding="utf-8"?>
<calcChain xmlns="http://schemas.openxmlformats.org/spreadsheetml/2006/main">
  <c r="N18" i="8" l="1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3" i="8"/>
  <c r="L4" i="4" a="1"/>
  <c r="L5" i="4" a="1"/>
  <c r="L6" i="4" a="1"/>
  <c r="L3" i="4" a="1"/>
  <c r="K4" i="4" a="1"/>
  <c r="K5" i="4" a="1"/>
  <c r="K6" i="4" a="1"/>
  <c r="K3" i="4" a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8" i="4"/>
  <c r="B10" i="7"/>
  <c r="B9" i="7"/>
  <c r="C10" i="7"/>
  <c r="C9" i="7"/>
  <c r="F10" i="7"/>
  <c r="F9" i="7"/>
  <c r="E10" i="7"/>
  <c r="E9" i="7"/>
  <c r="D10" i="7"/>
  <c r="D9" i="7"/>
  <c r="B12" i="2"/>
  <c r="B11" i="2"/>
  <c r="C12" i="2"/>
  <c r="C11" i="2"/>
  <c r="F12" i="2"/>
  <c r="F11" i="2"/>
  <c r="E12" i="2"/>
  <c r="E11" i="2"/>
  <c r="D12" i="2"/>
  <c r="D11" i="2"/>
  <c r="B8" i="1"/>
  <c r="B7" i="1"/>
  <c r="C8" i="1"/>
  <c r="C7" i="1"/>
  <c r="F8" i="1"/>
  <c r="F7" i="1"/>
  <c r="E8" i="1"/>
  <c r="E7" i="1"/>
  <c r="D8" i="1"/>
  <c r="D7" i="1"/>
  <c r="K6" i="4" l="1"/>
  <c r="K5" i="4"/>
  <c r="K3" i="4"/>
  <c r="K4" i="4"/>
  <c r="O24" i="8"/>
  <c r="P24" i="8"/>
  <c r="Q24" i="8"/>
  <c r="N2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9" i="8"/>
  <c r="N20" i="8"/>
  <c r="N21" i="8"/>
  <c r="N22" i="8"/>
  <c r="N23" i="8"/>
  <c r="N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3" i="8"/>
  <c r="E16" i="7" l="1"/>
  <c r="F16" i="7"/>
  <c r="G16" i="7"/>
  <c r="E17" i="7"/>
  <c r="F17" i="7"/>
  <c r="G17" i="7"/>
  <c r="E18" i="7"/>
  <c r="F18" i="7"/>
  <c r="G18" i="7"/>
  <c r="G15" i="7"/>
  <c r="F15" i="7"/>
  <c r="E15" i="7"/>
  <c r="C18" i="2"/>
  <c r="D18" i="2"/>
  <c r="E18" i="2"/>
  <c r="F18" i="2"/>
  <c r="B18" i="2"/>
  <c r="A12" i="7" l="1"/>
  <c r="C38" i="5" l="1"/>
  <c r="C37" i="5"/>
  <c r="C36" i="5"/>
  <c r="C35" i="5"/>
  <c r="C34" i="5"/>
  <c r="C33" i="5"/>
  <c r="K6" i="5" s="1" a="1"/>
  <c r="K6" i="5" s="1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L6" i="5" s="1" a="1"/>
  <c r="L6" i="5" s="1"/>
  <c r="C8" i="5"/>
  <c r="C38" i="4"/>
  <c r="C37" i="4"/>
  <c r="C36" i="4"/>
  <c r="C35" i="4"/>
  <c r="C34" i="4"/>
  <c r="C33" i="4"/>
  <c r="C32" i="4"/>
  <c r="H31" i="4"/>
  <c r="C31" i="4"/>
  <c r="H30" i="4"/>
  <c r="C30" i="4"/>
  <c r="H29" i="4"/>
  <c r="C29" i="4"/>
  <c r="H28" i="4"/>
  <c r="C28" i="4"/>
  <c r="H27" i="4"/>
  <c r="C27" i="4"/>
  <c r="H26" i="4"/>
  <c r="C26" i="4"/>
  <c r="H25" i="4"/>
  <c r="C25" i="4"/>
  <c r="H24" i="4"/>
  <c r="C24" i="4"/>
  <c r="H23" i="4"/>
  <c r="C23" i="4"/>
  <c r="H22" i="4"/>
  <c r="C22" i="4"/>
  <c r="H21" i="4"/>
  <c r="C21" i="4"/>
  <c r="H20" i="4"/>
  <c r="C20" i="4"/>
  <c r="H19" i="4"/>
  <c r="C19" i="4"/>
  <c r="H18" i="4"/>
  <c r="C18" i="4"/>
  <c r="H17" i="4"/>
  <c r="C17" i="4"/>
  <c r="H16" i="4"/>
  <c r="C16" i="4"/>
  <c r="H15" i="4"/>
  <c r="C15" i="4"/>
  <c r="H14" i="4"/>
  <c r="C14" i="4"/>
  <c r="H13" i="4"/>
  <c r="C13" i="4"/>
  <c r="H12" i="4"/>
  <c r="C12" i="4"/>
  <c r="H11" i="4"/>
  <c r="C11" i="4"/>
  <c r="H10" i="4"/>
  <c r="C10" i="4"/>
  <c r="H9" i="4"/>
  <c r="C9" i="4"/>
  <c r="H8" i="4"/>
  <c r="C8" i="4"/>
  <c r="L4" i="4" l="1"/>
  <c r="L6" i="4"/>
  <c r="L5" i="4"/>
  <c r="L3" i="4"/>
  <c r="K3" i="5" a="1"/>
  <c r="K3" i="5" s="1"/>
  <c r="L3" i="5" a="1"/>
  <c r="L3" i="5" s="1"/>
  <c r="K4" i="5" a="1"/>
  <c r="K4" i="5" s="1"/>
  <c r="L4" i="5" a="1"/>
  <c r="L4" i="5" s="1"/>
  <c r="K5" i="5" a="1"/>
  <c r="K5" i="5" s="1"/>
  <c r="L5" i="5" a="1"/>
  <c r="L5" i="5" s="1"/>
  <c r="B17" i="2" l="1"/>
  <c r="C17" i="2"/>
  <c r="D17" i="2"/>
  <c r="E17" i="2"/>
  <c r="F17" i="2"/>
  <c r="C16" i="2"/>
  <c r="D16" i="2"/>
  <c r="E16" i="2"/>
  <c r="F16" i="2"/>
  <c r="B16" i="2"/>
</calcChain>
</file>

<file path=xl/sharedStrings.xml><?xml version="1.0" encoding="utf-8"?>
<sst xmlns="http://schemas.openxmlformats.org/spreadsheetml/2006/main" count="287" uniqueCount="198">
  <si>
    <t>round函数</t>
    <phoneticPr fontId="1" type="noConversion"/>
  </si>
  <si>
    <t>round(number,num_degits)</t>
    <phoneticPr fontId="1" type="noConversion"/>
  </si>
  <si>
    <t>按指定的位数对数值进行四舍五入</t>
    <phoneticPr fontId="1" type="noConversion"/>
  </si>
  <si>
    <t>number:要四舍五入的数值</t>
    <phoneticPr fontId="1" type="noConversion"/>
  </si>
  <si>
    <t>num_degits:精确的位数。如果此参数为负数，则到小数点的左边。</t>
    <phoneticPr fontId="1" type="noConversion"/>
  </si>
  <si>
    <t>数值</t>
    <phoneticPr fontId="1" type="noConversion"/>
  </si>
  <si>
    <t>roundup(number,num_digits)</t>
    <phoneticPr fontId="1" type="noConversion"/>
  </si>
  <si>
    <t>向上舍入数字</t>
    <phoneticPr fontId="1" type="noConversion"/>
  </si>
  <si>
    <t>number:需要向上舍入的任意实数</t>
    <phoneticPr fontId="1" type="noConversion"/>
  </si>
  <si>
    <t>roundup函数</t>
    <phoneticPr fontId="1" type="noConversion"/>
  </si>
  <si>
    <t>round函数</t>
    <phoneticPr fontId="1" type="noConversion"/>
  </si>
  <si>
    <t>区别：round函数四舍五入，roundup函数只要有非0数都向上进位（正数），负数向下舍入</t>
    <phoneticPr fontId="1" type="noConversion"/>
  </si>
  <si>
    <t>求2020年每季度入库数量及金额？</t>
    <phoneticPr fontId="1" type="noConversion"/>
  </si>
  <si>
    <t>季度</t>
    <phoneticPr fontId="1" type="noConversion"/>
  </si>
  <si>
    <t>入库数量</t>
    <phoneticPr fontId="1" type="noConversion"/>
  </si>
  <si>
    <t>入库金额</t>
    <phoneticPr fontId="1" type="noConversion"/>
  </si>
  <si>
    <t>第一季度</t>
    <phoneticPr fontId="1" type="noConversion"/>
  </si>
  <si>
    <t>第二季度</t>
    <phoneticPr fontId="1" type="noConversion"/>
  </si>
  <si>
    <t>第三季度</t>
    <phoneticPr fontId="1" type="noConversion"/>
  </si>
  <si>
    <t>第四季度</t>
    <phoneticPr fontId="1" type="noConversion"/>
  </si>
  <si>
    <t>货物名称</t>
    <phoneticPr fontId="4" type="noConversion"/>
  </si>
  <si>
    <t>日期</t>
    <phoneticPr fontId="4" type="noConversion"/>
  </si>
  <si>
    <t>季度</t>
    <phoneticPr fontId="1" type="noConversion"/>
  </si>
  <si>
    <t>规格</t>
    <phoneticPr fontId="4" type="noConversion"/>
  </si>
  <si>
    <t>单位</t>
    <phoneticPr fontId="4" type="noConversion"/>
  </si>
  <si>
    <t>数量</t>
    <phoneticPr fontId="4" type="noConversion"/>
  </si>
  <si>
    <t>单价</t>
    <phoneticPr fontId="4" type="noConversion"/>
  </si>
  <si>
    <t>金额</t>
    <phoneticPr fontId="4" type="noConversion"/>
  </si>
  <si>
    <t>胶水</t>
  </si>
  <si>
    <t>502</t>
  </si>
  <si>
    <t>盒</t>
  </si>
  <si>
    <t>二脚活动插头</t>
  </si>
  <si>
    <t>10A  250V</t>
  </si>
  <si>
    <t>只</t>
  </si>
  <si>
    <t>扎带</t>
  </si>
  <si>
    <t>200mm</t>
  </si>
  <si>
    <t>接近开关</t>
  </si>
  <si>
    <t>PR12</t>
  </si>
  <si>
    <t>电容</t>
  </si>
  <si>
    <t>2.5uF</t>
  </si>
  <si>
    <t>4uF</t>
  </si>
  <si>
    <t>6uF</t>
  </si>
  <si>
    <t>双联气缸</t>
  </si>
  <si>
    <t>20*200</t>
  </si>
  <si>
    <t>层叠电池</t>
  </si>
  <si>
    <t>9V</t>
  </si>
  <si>
    <t>行程开关</t>
  </si>
  <si>
    <t>ME-8108</t>
  </si>
  <si>
    <t>除锈剂</t>
    <phoneticPr fontId="4" type="noConversion"/>
  </si>
  <si>
    <r>
      <t>W</t>
    </r>
    <r>
      <rPr>
        <sz val="12"/>
        <rFont val="宋体"/>
        <family val="3"/>
        <charset val="134"/>
      </rPr>
      <t>D-30</t>
    </r>
    <phoneticPr fontId="4" type="noConversion"/>
  </si>
  <si>
    <t>瓶</t>
  </si>
  <si>
    <t>电机塑料风叶</t>
    <phoneticPr fontId="4" type="noConversion"/>
  </si>
  <si>
    <r>
      <t>D</t>
    </r>
    <r>
      <rPr>
        <sz val="12"/>
        <rFont val="宋体"/>
        <family val="3"/>
        <charset val="134"/>
      </rPr>
      <t>N17W125</t>
    </r>
    <phoneticPr fontId="4" type="noConversion"/>
  </si>
  <si>
    <t>个</t>
    <phoneticPr fontId="4" type="noConversion"/>
  </si>
  <si>
    <t>电机塑料风叶</t>
    <phoneticPr fontId="4" type="noConversion"/>
  </si>
  <si>
    <r>
      <t>Y</t>
    </r>
    <r>
      <rPr>
        <sz val="12"/>
        <rFont val="宋体"/>
        <family val="3"/>
        <charset val="134"/>
      </rPr>
      <t>112-4 28MM</t>
    </r>
    <phoneticPr fontId="4" type="noConversion"/>
  </si>
  <si>
    <t>个</t>
    <phoneticPr fontId="4" type="noConversion"/>
  </si>
  <si>
    <t>塑封机出料输送皮带</t>
    <phoneticPr fontId="4" type="noConversion"/>
  </si>
  <si>
    <r>
      <t>B</t>
    </r>
    <r>
      <rPr>
        <sz val="12"/>
        <rFont val="宋体"/>
        <family val="3"/>
        <charset val="134"/>
      </rPr>
      <t>TA-450A</t>
    </r>
    <phoneticPr fontId="4" type="noConversion"/>
  </si>
  <si>
    <t>条</t>
    <phoneticPr fontId="4" type="noConversion"/>
  </si>
  <si>
    <r>
      <t>L</t>
    </r>
    <r>
      <rPr>
        <sz val="12"/>
        <rFont val="宋体"/>
        <family val="3"/>
        <charset val="134"/>
      </rPr>
      <t>ED灯管</t>
    </r>
    <phoneticPr fontId="4" type="noConversion"/>
  </si>
  <si>
    <r>
      <t>1</t>
    </r>
    <r>
      <rPr>
        <sz val="12"/>
        <rFont val="宋体"/>
        <family val="3"/>
        <charset val="134"/>
      </rPr>
      <t>6W</t>
    </r>
    <phoneticPr fontId="4" type="noConversion"/>
  </si>
  <si>
    <t>只</t>
    <phoneticPr fontId="4" type="noConversion"/>
  </si>
  <si>
    <t>节能灯</t>
    <phoneticPr fontId="4" type="noConversion"/>
  </si>
  <si>
    <t>150w</t>
    <phoneticPr fontId="4" type="noConversion"/>
  </si>
  <si>
    <r>
      <t>L</t>
    </r>
    <r>
      <rPr>
        <sz val="12"/>
        <rFont val="宋体"/>
        <family val="3"/>
        <charset val="134"/>
      </rPr>
      <t>XW5-11G2</t>
    </r>
    <phoneticPr fontId="4" type="noConversion"/>
  </si>
  <si>
    <t>只</t>
    <phoneticPr fontId="4" type="noConversion"/>
  </si>
  <si>
    <t>环形带</t>
    <phoneticPr fontId="4" type="noConversion"/>
  </si>
  <si>
    <t>只</t>
    <phoneticPr fontId="4" type="noConversion"/>
  </si>
  <si>
    <t>变压器</t>
    <phoneticPr fontId="4" type="noConversion"/>
  </si>
  <si>
    <r>
      <t>7</t>
    </r>
    <r>
      <rPr>
        <sz val="12"/>
        <rFont val="宋体"/>
        <family val="3"/>
        <charset val="134"/>
      </rPr>
      <t>00W</t>
    </r>
    <phoneticPr fontId="4" type="noConversion"/>
  </si>
  <si>
    <t>齿形带</t>
    <phoneticPr fontId="4" type="noConversion"/>
  </si>
  <si>
    <t>电源线</t>
    <phoneticPr fontId="4" type="noConversion"/>
  </si>
  <si>
    <r>
      <t>1</t>
    </r>
    <r>
      <rPr>
        <sz val="12"/>
        <rFont val="宋体"/>
        <family val="3"/>
        <charset val="134"/>
      </rPr>
      <t>.5米</t>
    </r>
    <phoneticPr fontId="4" type="noConversion"/>
  </si>
  <si>
    <t>20w</t>
    <phoneticPr fontId="4" type="noConversion"/>
  </si>
  <si>
    <r>
      <t>125</t>
    </r>
    <r>
      <rPr>
        <sz val="12"/>
        <rFont val="宋体"/>
        <family val="3"/>
        <charset val="134"/>
      </rPr>
      <t>w</t>
    </r>
    <phoneticPr fontId="4" type="noConversion"/>
  </si>
  <si>
    <r>
      <t>1</t>
    </r>
    <r>
      <rPr>
        <sz val="12"/>
        <rFont val="宋体"/>
        <family val="3"/>
        <charset val="134"/>
      </rPr>
      <t>50W</t>
    </r>
    <phoneticPr fontId="4" type="noConversion"/>
  </si>
  <si>
    <t>中策绝缘护套线</t>
    <phoneticPr fontId="4" type="noConversion"/>
  </si>
  <si>
    <r>
      <t>2</t>
    </r>
    <r>
      <rPr>
        <sz val="12"/>
        <rFont val="宋体"/>
        <family val="3"/>
        <charset val="134"/>
      </rPr>
      <t>*1mm</t>
    </r>
    <r>
      <rPr>
        <vertAlign val="superscript"/>
        <sz val="12"/>
        <rFont val="宋体"/>
        <family val="3"/>
        <charset val="134"/>
      </rPr>
      <t>2</t>
    </r>
    <phoneticPr fontId="4" type="noConversion"/>
  </si>
  <si>
    <t>卷</t>
    <phoneticPr fontId="4" type="noConversion"/>
  </si>
  <si>
    <t>中策护套线</t>
    <phoneticPr fontId="4" type="noConversion"/>
  </si>
  <si>
    <r>
      <t>2</t>
    </r>
    <r>
      <rPr>
        <sz val="12"/>
        <rFont val="宋体"/>
        <family val="3"/>
        <charset val="134"/>
      </rPr>
      <t>*1.5M2</t>
    </r>
    <phoneticPr fontId="4" type="noConversion"/>
  </si>
  <si>
    <t>卷</t>
    <phoneticPr fontId="4" type="noConversion"/>
  </si>
  <si>
    <t>护套线</t>
  </si>
  <si>
    <t>2*1平方</t>
  </si>
  <si>
    <t>卷</t>
    <phoneticPr fontId="4" type="noConversion"/>
  </si>
  <si>
    <t>护套线</t>
    <phoneticPr fontId="4" type="noConversion"/>
  </si>
  <si>
    <r>
      <t>6</t>
    </r>
    <r>
      <rPr>
        <sz val="12"/>
        <rFont val="宋体"/>
        <family val="3"/>
        <charset val="134"/>
      </rPr>
      <t>MM2</t>
    </r>
    <phoneticPr fontId="4" type="noConversion"/>
  </si>
  <si>
    <t>护套线</t>
    <phoneticPr fontId="4" type="noConversion"/>
  </si>
  <si>
    <t>4MM2</t>
    <phoneticPr fontId="4" type="noConversion"/>
  </si>
  <si>
    <r>
      <t>2</t>
    </r>
    <r>
      <rPr>
        <sz val="12"/>
        <rFont val="宋体"/>
        <family val="3"/>
        <charset val="134"/>
      </rPr>
      <t>*1MM2</t>
    </r>
    <phoneticPr fontId="4" type="noConversion"/>
  </si>
  <si>
    <r>
      <t>3</t>
    </r>
    <r>
      <rPr>
        <sz val="12"/>
        <rFont val="宋体"/>
        <family val="3"/>
        <charset val="134"/>
      </rPr>
      <t>*1.5MM2</t>
    </r>
    <phoneticPr fontId="4" type="noConversion"/>
  </si>
  <si>
    <t>求2020年每季度入库数量及金额？</t>
    <phoneticPr fontId="1" type="noConversion"/>
  </si>
  <si>
    <t>季度</t>
    <phoneticPr fontId="1" type="noConversion"/>
  </si>
  <si>
    <t>入库数量</t>
    <phoneticPr fontId="1" type="noConversion"/>
  </si>
  <si>
    <t>入库金额</t>
    <phoneticPr fontId="1" type="noConversion"/>
  </si>
  <si>
    <t>第一季度</t>
    <phoneticPr fontId="1" type="noConversion"/>
  </si>
  <si>
    <t>第二季度</t>
    <phoneticPr fontId="1" type="noConversion"/>
  </si>
  <si>
    <t>第三季度</t>
    <phoneticPr fontId="1" type="noConversion"/>
  </si>
  <si>
    <t>第四季度</t>
    <phoneticPr fontId="1" type="noConversion"/>
  </si>
  <si>
    <t>货物名称</t>
    <phoneticPr fontId="4" type="noConversion"/>
  </si>
  <si>
    <t>日期</t>
    <phoneticPr fontId="4" type="noConversion"/>
  </si>
  <si>
    <t>规格</t>
    <phoneticPr fontId="4" type="noConversion"/>
  </si>
  <si>
    <t>单位</t>
    <phoneticPr fontId="4" type="noConversion"/>
  </si>
  <si>
    <t>数量</t>
    <phoneticPr fontId="4" type="noConversion"/>
  </si>
  <si>
    <t>单价</t>
    <phoneticPr fontId="4" type="noConversion"/>
  </si>
  <si>
    <t>金额</t>
    <phoneticPr fontId="4" type="noConversion"/>
  </si>
  <si>
    <t>除锈剂</t>
    <phoneticPr fontId="4" type="noConversion"/>
  </si>
  <si>
    <r>
      <t>W</t>
    </r>
    <r>
      <rPr>
        <sz val="12"/>
        <rFont val="宋体"/>
        <family val="3"/>
        <charset val="134"/>
      </rPr>
      <t>D-30</t>
    </r>
    <phoneticPr fontId="4" type="noConversion"/>
  </si>
  <si>
    <t>电机塑料风叶</t>
    <phoneticPr fontId="4" type="noConversion"/>
  </si>
  <si>
    <r>
      <t>D</t>
    </r>
    <r>
      <rPr>
        <sz val="12"/>
        <rFont val="宋体"/>
        <family val="3"/>
        <charset val="134"/>
      </rPr>
      <t>N17W125</t>
    </r>
    <phoneticPr fontId="4" type="noConversion"/>
  </si>
  <si>
    <t>电机塑料风叶</t>
    <phoneticPr fontId="4" type="noConversion"/>
  </si>
  <si>
    <r>
      <t>Y</t>
    </r>
    <r>
      <rPr>
        <sz val="12"/>
        <rFont val="宋体"/>
        <family val="3"/>
        <charset val="134"/>
      </rPr>
      <t>112-4 28MM</t>
    </r>
    <phoneticPr fontId="4" type="noConversion"/>
  </si>
  <si>
    <t>个</t>
    <phoneticPr fontId="4" type="noConversion"/>
  </si>
  <si>
    <t>塑封机出料输送皮带</t>
    <phoneticPr fontId="4" type="noConversion"/>
  </si>
  <si>
    <r>
      <t>B</t>
    </r>
    <r>
      <rPr>
        <sz val="12"/>
        <rFont val="宋体"/>
        <family val="3"/>
        <charset val="134"/>
      </rPr>
      <t>TA-450A</t>
    </r>
    <phoneticPr fontId="4" type="noConversion"/>
  </si>
  <si>
    <t>条</t>
    <phoneticPr fontId="4" type="noConversion"/>
  </si>
  <si>
    <r>
      <t>L</t>
    </r>
    <r>
      <rPr>
        <sz val="12"/>
        <rFont val="宋体"/>
        <family val="3"/>
        <charset val="134"/>
      </rPr>
      <t>ED灯管</t>
    </r>
    <phoneticPr fontId="4" type="noConversion"/>
  </si>
  <si>
    <r>
      <t>1</t>
    </r>
    <r>
      <rPr>
        <sz val="12"/>
        <rFont val="宋体"/>
        <family val="3"/>
        <charset val="134"/>
      </rPr>
      <t>6W</t>
    </r>
    <phoneticPr fontId="4" type="noConversion"/>
  </si>
  <si>
    <t>只</t>
    <phoneticPr fontId="4" type="noConversion"/>
  </si>
  <si>
    <t>节能灯</t>
    <phoneticPr fontId="4" type="noConversion"/>
  </si>
  <si>
    <r>
      <t>L</t>
    </r>
    <r>
      <rPr>
        <sz val="12"/>
        <rFont val="宋体"/>
        <family val="3"/>
        <charset val="134"/>
      </rPr>
      <t>XW5-11G2</t>
    </r>
    <phoneticPr fontId="4" type="noConversion"/>
  </si>
  <si>
    <t>环形带</t>
    <phoneticPr fontId="4" type="noConversion"/>
  </si>
  <si>
    <t>变压器</t>
    <phoneticPr fontId="4" type="noConversion"/>
  </si>
  <si>
    <r>
      <t>7</t>
    </r>
    <r>
      <rPr>
        <sz val="12"/>
        <rFont val="宋体"/>
        <family val="3"/>
        <charset val="134"/>
      </rPr>
      <t>00W</t>
    </r>
    <phoneticPr fontId="4" type="noConversion"/>
  </si>
  <si>
    <t>齿形带</t>
    <phoneticPr fontId="4" type="noConversion"/>
  </si>
  <si>
    <r>
      <t>1</t>
    </r>
    <r>
      <rPr>
        <sz val="12"/>
        <rFont val="宋体"/>
        <family val="3"/>
        <charset val="134"/>
      </rPr>
      <t>.5米</t>
    </r>
    <phoneticPr fontId="4" type="noConversion"/>
  </si>
  <si>
    <t>20w</t>
    <phoneticPr fontId="4" type="noConversion"/>
  </si>
  <si>
    <r>
      <t>125</t>
    </r>
    <r>
      <rPr>
        <sz val="12"/>
        <rFont val="宋体"/>
        <family val="3"/>
        <charset val="134"/>
      </rPr>
      <t>w</t>
    </r>
    <phoneticPr fontId="4" type="noConversion"/>
  </si>
  <si>
    <r>
      <t>1</t>
    </r>
    <r>
      <rPr>
        <sz val="12"/>
        <rFont val="宋体"/>
        <family val="3"/>
        <charset val="134"/>
      </rPr>
      <t>50W</t>
    </r>
    <phoneticPr fontId="4" type="noConversion"/>
  </si>
  <si>
    <t>中策绝缘护套线</t>
    <phoneticPr fontId="4" type="noConversion"/>
  </si>
  <si>
    <r>
      <t>2</t>
    </r>
    <r>
      <rPr>
        <sz val="12"/>
        <rFont val="宋体"/>
        <family val="3"/>
        <charset val="134"/>
      </rPr>
      <t>*1mm</t>
    </r>
    <r>
      <rPr>
        <vertAlign val="superscript"/>
        <sz val="12"/>
        <rFont val="宋体"/>
        <family val="3"/>
        <charset val="134"/>
      </rPr>
      <t>2</t>
    </r>
    <phoneticPr fontId="4" type="noConversion"/>
  </si>
  <si>
    <t>卷</t>
    <phoneticPr fontId="4" type="noConversion"/>
  </si>
  <si>
    <t>中策护套线</t>
    <phoneticPr fontId="4" type="noConversion"/>
  </si>
  <si>
    <r>
      <t>2</t>
    </r>
    <r>
      <rPr>
        <sz val="12"/>
        <rFont val="宋体"/>
        <family val="3"/>
        <charset val="134"/>
      </rPr>
      <t>*1.5M2</t>
    </r>
    <phoneticPr fontId="4" type="noConversion"/>
  </si>
  <si>
    <t>卷</t>
    <phoneticPr fontId="4" type="noConversion"/>
  </si>
  <si>
    <t>护套线</t>
    <phoneticPr fontId="4" type="noConversion"/>
  </si>
  <si>
    <r>
      <t>6</t>
    </r>
    <r>
      <rPr>
        <sz val="12"/>
        <rFont val="宋体"/>
        <family val="3"/>
        <charset val="134"/>
      </rPr>
      <t>MM2</t>
    </r>
    <phoneticPr fontId="4" type="noConversion"/>
  </si>
  <si>
    <t>护套线</t>
    <phoneticPr fontId="4" type="noConversion"/>
  </si>
  <si>
    <r>
      <t>2</t>
    </r>
    <r>
      <rPr>
        <sz val="12"/>
        <rFont val="宋体"/>
        <family val="3"/>
        <charset val="134"/>
      </rPr>
      <t>*1MM2</t>
    </r>
    <phoneticPr fontId="4" type="noConversion"/>
  </si>
  <si>
    <r>
      <t>3</t>
    </r>
    <r>
      <rPr>
        <sz val="12"/>
        <rFont val="宋体"/>
        <family val="3"/>
        <charset val="134"/>
      </rPr>
      <t>*1.5MM2</t>
    </r>
    <phoneticPr fontId="4" type="noConversion"/>
  </si>
  <si>
    <t>rounddown函数</t>
    <phoneticPr fontId="1" type="noConversion"/>
  </si>
  <si>
    <t>rounddown(number,num_digits)</t>
    <phoneticPr fontId="1" type="noConversion"/>
  </si>
  <si>
    <t>向下舍入数字</t>
    <phoneticPr fontId="1" type="noConversion"/>
  </si>
  <si>
    <t>number:需要向下舍入的任意实数</t>
    <phoneticPr fontId="1" type="noConversion"/>
  </si>
  <si>
    <t>num_digits:舍入后的数字位数。</t>
    <phoneticPr fontId="1" type="noConversion"/>
  </si>
  <si>
    <t>负数，将小数舍入到小数点左边一位；零，将小数转换为最接近的整数</t>
    <phoneticPr fontId="1" type="noConversion"/>
  </si>
  <si>
    <t>num_digits:正数向上舍入，负数向下舍入（远离0的方向）</t>
    <phoneticPr fontId="1" type="noConversion"/>
  </si>
  <si>
    <t>正数向下舍入，负数向上舍入（朝0的方向舍入）</t>
    <phoneticPr fontId="1" type="noConversion"/>
  </si>
  <si>
    <t>round 四舍五入</t>
  </si>
  <si>
    <t>round、roundup、rounddown函数区别：</t>
    <phoneticPr fontId="1" type="noConversion"/>
  </si>
  <si>
    <t>round</t>
    <phoneticPr fontId="1" type="noConversion"/>
  </si>
  <si>
    <t>roundup</t>
    <phoneticPr fontId="1" type="noConversion"/>
  </si>
  <si>
    <t>rounddown</t>
    <phoneticPr fontId="1" type="noConversion"/>
  </si>
  <si>
    <r>
      <t xml:space="preserve">roundup </t>
    </r>
    <r>
      <rPr>
        <sz val="12"/>
        <color rgb="FF333333"/>
        <rFont val="宋体"/>
        <family val="3"/>
        <charset val="134"/>
      </rPr>
      <t>绝对值方向全入</t>
    </r>
    <phoneticPr fontId="1" type="noConversion"/>
  </si>
  <si>
    <r>
      <t xml:space="preserve">rounddown </t>
    </r>
    <r>
      <rPr>
        <sz val="12"/>
        <color rgb="FF333333"/>
        <rFont val="宋体"/>
        <family val="3"/>
        <charset val="134"/>
      </rPr>
      <t>绝对值方向全舍</t>
    </r>
    <phoneticPr fontId="1" type="noConversion"/>
  </si>
  <si>
    <t>张晓玲</t>
    <phoneticPr fontId="4" type="noConversion"/>
  </si>
  <si>
    <t>王晶</t>
    <phoneticPr fontId="4" type="noConversion"/>
  </si>
  <si>
    <t>王静</t>
    <phoneticPr fontId="4" type="noConversion"/>
  </si>
  <si>
    <t>序号</t>
    <phoneticPr fontId="4" type="noConversion"/>
  </si>
  <si>
    <t>姓名</t>
    <phoneticPr fontId="4" type="noConversion"/>
  </si>
  <si>
    <t>盘瑾</t>
    <phoneticPr fontId="4" type="noConversion"/>
  </si>
  <si>
    <t>刘苹萍</t>
    <phoneticPr fontId="4" type="noConversion"/>
  </si>
  <si>
    <t>邓英凌</t>
    <phoneticPr fontId="4" type="noConversion"/>
  </si>
  <si>
    <t>黄云</t>
    <phoneticPr fontId="4" type="noConversion"/>
  </si>
  <si>
    <t>王小珍</t>
    <phoneticPr fontId="4" type="noConversion"/>
  </si>
  <si>
    <t>张选科</t>
    <phoneticPr fontId="4" type="noConversion"/>
  </si>
  <si>
    <t>徐梅梅</t>
    <phoneticPr fontId="4" type="noConversion"/>
  </si>
  <si>
    <t>许笑笑</t>
    <phoneticPr fontId="4" type="noConversion"/>
  </si>
  <si>
    <t>袁梅</t>
    <phoneticPr fontId="4" type="noConversion"/>
  </si>
  <si>
    <t>许倩倩</t>
    <phoneticPr fontId="4" type="noConversion"/>
  </si>
  <si>
    <t>罗秋萍</t>
    <phoneticPr fontId="4" type="noConversion"/>
  </si>
  <si>
    <t>张夏</t>
    <phoneticPr fontId="4" type="noConversion"/>
  </si>
  <si>
    <t>陈建芬</t>
    <phoneticPr fontId="4" type="noConversion"/>
  </si>
  <si>
    <t>刘珊珊</t>
    <phoneticPr fontId="4" type="noConversion"/>
  </si>
  <si>
    <t>李玉如</t>
    <phoneticPr fontId="4" type="noConversion"/>
  </si>
  <si>
    <t>汪杉杉</t>
    <phoneticPr fontId="4" type="noConversion"/>
  </si>
  <si>
    <t>闻秀美</t>
    <phoneticPr fontId="4" type="noConversion"/>
  </si>
  <si>
    <t>耿乐</t>
    <phoneticPr fontId="4" type="noConversion"/>
  </si>
  <si>
    <t>基本工资</t>
  </si>
  <si>
    <t>通讯费</t>
  </si>
  <si>
    <t>请假扣款/扣款</t>
  </si>
  <si>
    <t>周末加班</t>
  </si>
  <si>
    <t>保险费</t>
  </si>
  <si>
    <t>所得税</t>
  </si>
  <si>
    <t>公积金</t>
  </si>
  <si>
    <t>实发工资</t>
  </si>
  <si>
    <t>应付工资</t>
    <phoneticPr fontId="4" type="noConversion"/>
  </si>
  <si>
    <t>代扣项目</t>
    <phoneticPr fontId="4" type="noConversion"/>
  </si>
  <si>
    <t>应付工资小计</t>
    <phoneticPr fontId="4" type="noConversion"/>
  </si>
  <si>
    <t>其他补贴</t>
    <phoneticPr fontId="4" type="noConversion"/>
  </si>
  <si>
    <t>综合及水电费</t>
    <phoneticPr fontId="4" type="noConversion"/>
  </si>
  <si>
    <t>应扣小计</t>
    <phoneticPr fontId="4" type="noConversion"/>
  </si>
  <si>
    <t>合计</t>
    <phoneticPr fontId="4" type="noConversion"/>
  </si>
  <si>
    <t>四舍五入（角）</t>
    <phoneticPr fontId="4" type="noConversion"/>
  </si>
  <si>
    <t>分全入</t>
    <phoneticPr fontId="4" type="noConversion"/>
  </si>
  <si>
    <t>分全舍</t>
    <phoneticPr fontId="4" type="noConversion"/>
  </si>
  <si>
    <t>(全舍）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</si>
</sst>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vertAlign val="superscript"/>
      <sz val="12"/>
      <name val="宋体"/>
      <family val="3"/>
      <charset val="134"/>
    </font>
    <font>
      <sz val="12"/>
      <color rgb="FF333333"/>
      <name val="Arial"/>
      <family val="2"/>
    </font>
    <font>
      <sz val="12"/>
      <color rgb="FF33333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1" xfId="0" quotePrefix="1" applyBorder="1">
      <alignment vertical="center"/>
    </xf>
    <xf numFmtId="0" fontId="0" fillId="0" borderId="1" xfId="0" quotePrefix="1" applyNumberForma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65484</xdr:colOff>
      <xdr:row>3</xdr:row>
      <xdr:rowOff>77391</xdr:rowOff>
    </xdr:from>
    <xdr:to>
      <xdr:col>5</xdr:col>
      <xdr:colOff>609514</xdr:colOff>
      <xdr:row>6</xdr:row>
      <xdr:rowOff>76136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84" y="595313"/>
          <a:ext cx="4488094" cy="51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4" zoomScale="130" zoomScaleNormal="130" workbookViewId="0">
      <selection activeCell="B12" sqref="B12"/>
    </sheetView>
  </sheetViews>
  <sheetFormatPr defaultRowHeight="14.4" x14ac:dyDescent="0.25"/>
  <cols>
    <col min="1" max="1" width="13.33203125" customWidth="1"/>
    <col min="6" max="6" width="10.44140625" customWidth="1"/>
  </cols>
  <sheetData>
    <row r="1" spans="1:6" x14ac:dyDescent="0.25">
      <c r="A1" s="1" t="s">
        <v>0</v>
      </c>
    </row>
    <row r="2" spans="1:6" ht="13.5" x14ac:dyDescent="0.1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s="2" t="s">
        <v>5</v>
      </c>
      <c r="B6" s="3">
        <v>-1</v>
      </c>
      <c r="C6" s="3">
        <v>-2</v>
      </c>
      <c r="D6" s="3">
        <v>0</v>
      </c>
      <c r="E6" s="3">
        <v>1</v>
      </c>
      <c r="F6" s="3">
        <v>2</v>
      </c>
    </row>
    <row r="7" spans="1:6" ht="13.5" x14ac:dyDescent="0.15">
      <c r="A7" s="3">
        <v>12388.668</v>
      </c>
      <c r="B7" s="3">
        <f>ROUND($A7,B$6)</f>
        <v>12390</v>
      </c>
      <c r="C7" s="3">
        <f>ROUND($A7,C$6)</f>
        <v>12400</v>
      </c>
      <c r="D7" s="3">
        <f>ROUND($A7,D$6)</f>
        <v>12389</v>
      </c>
      <c r="E7" s="3">
        <f>ROUND($A7,E$6)</f>
        <v>12388.7</v>
      </c>
      <c r="F7" s="3">
        <f>ROUND($A7,F$6)</f>
        <v>12388.67</v>
      </c>
    </row>
    <row r="8" spans="1:6" ht="13.5" x14ac:dyDescent="0.15">
      <c r="A8" s="3">
        <v>-12388.668</v>
      </c>
      <c r="B8" s="3">
        <f>ROUND($A8,B$6)</f>
        <v>-12390</v>
      </c>
      <c r="C8" s="3">
        <f>ROUND($A8,C$6)</f>
        <v>-12400</v>
      </c>
      <c r="D8" s="3">
        <f>ROUND($A8,D$6)</f>
        <v>-12389</v>
      </c>
      <c r="E8" s="3">
        <f>ROUND($A8,E$6)</f>
        <v>-12388.7</v>
      </c>
      <c r="F8" s="3">
        <f>ROUND($A8,F$6)</f>
        <v>-12388.67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4" zoomScale="130" zoomScaleNormal="130" workbookViewId="0">
      <selection activeCell="D23" sqref="D23"/>
    </sheetView>
  </sheetViews>
  <sheetFormatPr defaultRowHeight="14.4" x14ac:dyDescent="0.25"/>
  <cols>
    <col min="1" max="1" width="13.44140625" customWidth="1"/>
    <col min="5" max="5" width="10.33203125" customWidth="1"/>
    <col min="6" max="6" width="12" customWidth="1"/>
  </cols>
  <sheetData>
    <row r="1" spans="1:6" ht="13.5" x14ac:dyDescent="0.15">
      <c r="A1" t="s">
        <v>6</v>
      </c>
    </row>
    <row r="2" spans="1:6" x14ac:dyDescent="0.25">
      <c r="A2" t="s">
        <v>7</v>
      </c>
    </row>
    <row r="3" spans="1:6" x14ac:dyDescent="0.25">
      <c r="A3" t="s">
        <v>8</v>
      </c>
    </row>
    <row r="8" spans="1:6" x14ac:dyDescent="0.25">
      <c r="A8" t="s">
        <v>147</v>
      </c>
    </row>
    <row r="9" spans="1:6" x14ac:dyDescent="0.25">
      <c r="A9" t="s">
        <v>9</v>
      </c>
    </row>
    <row r="10" spans="1:6" x14ac:dyDescent="0.25">
      <c r="A10" s="2" t="s">
        <v>5</v>
      </c>
      <c r="B10" s="3">
        <v>-1</v>
      </c>
      <c r="C10" s="3">
        <v>-2</v>
      </c>
      <c r="D10" s="3">
        <v>0</v>
      </c>
      <c r="E10" s="3">
        <v>1</v>
      </c>
      <c r="F10" s="3">
        <v>2</v>
      </c>
    </row>
    <row r="11" spans="1:6" ht="13.5" x14ac:dyDescent="0.15">
      <c r="A11" s="3">
        <v>12388.000679999999</v>
      </c>
      <c r="B11" s="3">
        <f>ROUNDUP($A11,B$10)</f>
        <v>12390</v>
      </c>
      <c r="C11" s="3">
        <f>ROUNDUP($A11,C$10)</f>
        <v>12400</v>
      </c>
      <c r="D11" s="3">
        <f>ROUNDUP($A11,D$10)</f>
        <v>12389</v>
      </c>
      <c r="E11" s="3">
        <f>ROUNDUP($A11,E$10)</f>
        <v>12388.1</v>
      </c>
      <c r="F11" s="3">
        <f>ROUNDUP($A11,F$10)</f>
        <v>12388.01</v>
      </c>
    </row>
    <row r="12" spans="1:6" ht="13.5" x14ac:dyDescent="0.15">
      <c r="A12" s="3">
        <v>-12388.000668000001</v>
      </c>
      <c r="B12" s="3">
        <f>ROUNDUP($A12,B$10)</f>
        <v>-12390</v>
      </c>
      <c r="C12" s="3">
        <f>ROUNDUP($A12,C$10)</f>
        <v>-12400</v>
      </c>
      <c r="D12" s="3">
        <f>ROUNDUP($A12,D$10)</f>
        <v>-12389</v>
      </c>
      <c r="E12" s="3">
        <f>ROUNDUP($A12,E$10)</f>
        <v>-12388.1</v>
      </c>
      <c r="F12" s="3">
        <f>ROUNDUP($A12,F$10)</f>
        <v>-12388.01</v>
      </c>
    </row>
    <row r="14" spans="1:6" x14ac:dyDescent="0.25">
      <c r="A14" t="s">
        <v>10</v>
      </c>
    </row>
    <row r="15" spans="1:6" x14ac:dyDescent="0.25">
      <c r="A15" s="2" t="s">
        <v>5</v>
      </c>
      <c r="B15" s="3">
        <v>-1</v>
      </c>
      <c r="C15" s="3">
        <v>-2</v>
      </c>
      <c r="D15" s="3">
        <v>0</v>
      </c>
      <c r="E15" s="3">
        <v>1</v>
      </c>
      <c r="F15" s="3">
        <v>2</v>
      </c>
    </row>
    <row r="16" spans="1:6" ht="13.5" x14ac:dyDescent="0.15">
      <c r="A16" s="3">
        <v>12388.000679999999</v>
      </c>
      <c r="B16" s="3">
        <f>ROUND($A16,B$15)</f>
        <v>12390</v>
      </c>
      <c r="C16" s="3">
        <f t="shared" ref="C16:F18" si="0">ROUND($A16,C$15)</f>
        <v>12400</v>
      </c>
      <c r="D16" s="3">
        <f t="shared" si="0"/>
        <v>12388</v>
      </c>
      <c r="E16" s="3">
        <f t="shared" si="0"/>
        <v>12388</v>
      </c>
      <c r="F16" s="3">
        <f t="shared" si="0"/>
        <v>12388</v>
      </c>
    </row>
    <row r="17" spans="1:6" ht="13.5" x14ac:dyDescent="0.15">
      <c r="A17" s="3">
        <v>-12388.000668000001</v>
      </c>
      <c r="B17" s="3">
        <f>ROUND($A17,B$15)</f>
        <v>-12390</v>
      </c>
      <c r="C17" s="3">
        <f t="shared" si="0"/>
        <v>-12400</v>
      </c>
      <c r="D17" s="3">
        <f t="shared" si="0"/>
        <v>-12388</v>
      </c>
      <c r="E17" s="3">
        <f t="shared" si="0"/>
        <v>-12388</v>
      </c>
      <c r="F17" s="3">
        <f t="shared" si="0"/>
        <v>-12388</v>
      </c>
    </row>
    <row r="18" spans="1:6" ht="13.5" x14ac:dyDescent="0.15">
      <c r="A18" s="3">
        <v>-12388.0563</v>
      </c>
      <c r="B18" s="3">
        <f>ROUND($A18,B$15)</f>
        <v>-12390</v>
      </c>
      <c r="C18" s="3">
        <f t="shared" si="0"/>
        <v>-12400</v>
      </c>
      <c r="D18" s="3">
        <f t="shared" si="0"/>
        <v>-12388</v>
      </c>
      <c r="E18" s="3">
        <f t="shared" si="0"/>
        <v>-12388.1</v>
      </c>
      <c r="F18" s="3">
        <f t="shared" si="0"/>
        <v>-12388.06</v>
      </c>
    </row>
    <row r="19" spans="1:6" x14ac:dyDescent="0.25">
      <c r="A19" t="s">
        <v>11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30" zoomScaleNormal="130" workbookViewId="0">
      <selection activeCell="B19" sqref="B19"/>
    </sheetView>
  </sheetViews>
  <sheetFormatPr defaultRowHeight="14.4" x14ac:dyDescent="0.25"/>
  <cols>
    <col min="1" max="1" width="13.6640625" customWidth="1"/>
    <col min="3" max="3" width="10.6640625" customWidth="1"/>
    <col min="5" max="5" width="10.21875" customWidth="1"/>
  </cols>
  <sheetData>
    <row r="1" spans="1:8" x14ac:dyDescent="0.25">
      <c r="A1" t="s">
        <v>141</v>
      </c>
      <c r="B1" t="s">
        <v>197</v>
      </c>
    </row>
    <row r="2" spans="1:8" ht="13.5" x14ac:dyDescent="0.15">
      <c r="A2" t="s">
        <v>142</v>
      </c>
    </row>
    <row r="3" spans="1:8" x14ac:dyDescent="0.25">
      <c r="A3" t="s">
        <v>143</v>
      </c>
    </row>
    <row r="4" spans="1:8" x14ac:dyDescent="0.25">
      <c r="A4" t="s">
        <v>144</v>
      </c>
    </row>
    <row r="5" spans="1:8" x14ac:dyDescent="0.25">
      <c r="A5" t="s">
        <v>145</v>
      </c>
    </row>
    <row r="6" spans="1:8" x14ac:dyDescent="0.25">
      <c r="A6" t="s">
        <v>146</v>
      </c>
    </row>
    <row r="7" spans="1:8" x14ac:dyDescent="0.25">
      <c r="A7" t="s">
        <v>148</v>
      </c>
    </row>
    <row r="8" spans="1:8" x14ac:dyDescent="0.25">
      <c r="A8" s="2" t="s">
        <v>5</v>
      </c>
      <c r="B8" s="3">
        <v>-1</v>
      </c>
      <c r="C8" s="3">
        <v>-2</v>
      </c>
      <c r="D8" s="3">
        <v>0</v>
      </c>
      <c r="E8" s="3">
        <v>1</v>
      </c>
      <c r="F8" s="3">
        <v>2</v>
      </c>
    </row>
    <row r="9" spans="1:8" ht="13.5" x14ac:dyDescent="0.15">
      <c r="A9" s="3">
        <v>12388.000679999999</v>
      </c>
      <c r="B9" s="3">
        <f>ROUNDDOWN($A9,B$8)</f>
        <v>12380</v>
      </c>
      <c r="C9" s="3">
        <f>ROUNDDOWN($A9,C$8)</f>
        <v>12300</v>
      </c>
      <c r="D9" s="3">
        <f>ROUNDDOWN($A9,D$8)</f>
        <v>12388</v>
      </c>
      <c r="E9" s="3">
        <f>ROUNDDOWN($A9,E$8)</f>
        <v>12388</v>
      </c>
      <c r="F9" s="3">
        <f>ROUNDDOWN($A9,F$8)</f>
        <v>12388</v>
      </c>
    </row>
    <row r="10" spans="1:8" ht="13.5" x14ac:dyDescent="0.15">
      <c r="A10" s="3">
        <v>-12388.000668000001</v>
      </c>
      <c r="B10" s="3">
        <f>ROUNDDOWN($A10,B$8)</f>
        <v>-12380</v>
      </c>
      <c r="C10" s="3">
        <f>ROUNDDOWN($A10,C$8)</f>
        <v>-12300</v>
      </c>
      <c r="D10" s="3">
        <f>ROUNDDOWN($A10,D$8)</f>
        <v>-12388</v>
      </c>
      <c r="E10" s="3">
        <f>ROUNDDOWN($A10,E$8)</f>
        <v>-12388</v>
      </c>
      <c r="F10" s="3">
        <f>ROUNDDOWN($A10,F$8)</f>
        <v>-12388</v>
      </c>
    </row>
    <row r="12" spans="1:8" ht="13.5" x14ac:dyDescent="0.15">
      <c r="A12">
        <f>ROUNDDOWN(-123.56,1)</f>
        <v>-123.5</v>
      </c>
    </row>
    <row r="13" spans="1:8" x14ac:dyDescent="0.25">
      <c r="A13" t="s">
        <v>150</v>
      </c>
    </row>
    <row r="14" spans="1:8" ht="15" x14ac:dyDescent="0.25">
      <c r="A14" s="31" t="s">
        <v>149</v>
      </c>
      <c r="B14" s="32"/>
      <c r="C14" s="32"/>
      <c r="D14" s="2" t="s">
        <v>5</v>
      </c>
      <c r="E14" s="3" t="s">
        <v>151</v>
      </c>
      <c r="F14" s="3" t="s">
        <v>152</v>
      </c>
      <c r="G14" s="3" t="s">
        <v>153</v>
      </c>
      <c r="H14" s="22"/>
    </row>
    <row r="15" spans="1:8" ht="15.6" x14ac:dyDescent="0.25">
      <c r="A15" s="31" t="s">
        <v>154</v>
      </c>
      <c r="B15" s="32"/>
      <c r="C15" s="32"/>
      <c r="D15" s="3">
        <v>123.056</v>
      </c>
      <c r="E15" s="3">
        <f>ROUND($D15,2)</f>
        <v>123.06</v>
      </c>
      <c r="F15" s="3">
        <f>ROUNDUP($D15,2)</f>
        <v>123.06</v>
      </c>
      <c r="G15" s="3">
        <f>ROUNDDOWN($D15,2)</f>
        <v>123.05</v>
      </c>
      <c r="H15" s="22"/>
    </row>
    <row r="16" spans="1:8" ht="15.6" x14ac:dyDescent="0.25">
      <c r="A16" s="31" t="s">
        <v>155</v>
      </c>
      <c r="B16" s="32"/>
      <c r="C16" s="32"/>
      <c r="D16" s="3">
        <v>123.00055999999999</v>
      </c>
      <c r="E16" s="3">
        <f>ROUND($D16,2)</f>
        <v>123</v>
      </c>
      <c r="F16" s="3">
        <f>ROUNDUP($D16,2)</f>
        <v>123.01</v>
      </c>
      <c r="G16" s="3">
        <f>ROUNDDOWN($D16,2)</f>
        <v>123</v>
      </c>
      <c r="H16" s="22"/>
    </row>
    <row r="17" spans="1:8" ht="15" x14ac:dyDescent="0.15">
      <c r="A17" s="21"/>
      <c r="D17" s="3">
        <v>-123.056</v>
      </c>
      <c r="E17" s="3">
        <f>ROUND($D17,2)</f>
        <v>-123.06</v>
      </c>
      <c r="F17" s="3">
        <f>ROUNDUP($D17,2)</f>
        <v>-123.06</v>
      </c>
      <c r="G17" s="3">
        <f>ROUNDDOWN($D17,2)</f>
        <v>-123.05</v>
      </c>
      <c r="H17" s="22"/>
    </row>
    <row r="18" spans="1:8" ht="13.5" x14ac:dyDescent="0.15">
      <c r="D18" s="3">
        <v>-123.00055999999999</v>
      </c>
      <c r="E18" s="3">
        <f>ROUND($D18,2)</f>
        <v>-123</v>
      </c>
      <c r="F18" s="3">
        <f>ROUNDUP($D18,2)</f>
        <v>-123.01</v>
      </c>
      <c r="G18" s="3">
        <f>ROUNDDOWN($D18,2)</f>
        <v>-123</v>
      </c>
    </row>
    <row r="19" spans="1:8" ht="13.5" x14ac:dyDescent="0.15">
      <c r="D19" s="3"/>
      <c r="E19" s="3"/>
      <c r="F19" s="3"/>
      <c r="G19" s="3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130" zoomScaleNormal="130" workbookViewId="0">
      <selection activeCell="K3" sqref="K3"/>
    </sheetView>
  </sheetViews>
  <sheetFormatPr defaultRowHeight="14.4" x14ac:dyDescent="0.25"/>
  <cols>
    <col min="1" max="1" width="16.21875" customWidth="1"/>
    <col min="2" max="2" width="10.44140625" bestFit="1" customWidth="1"/>
    <col min="3" max="3" width="10.44140625" customWidth="1"/>
    <col min="5" max="5" width="5.44140625" customWidth="1"/>
    <col min="6" max="6" width="5.88671875" customWidth="1"/>
    <col min="9" max="9" width="9" customWidth="1"/>
  </cols>
  <sheetData>
    <row r="1" spans="1:12" ht="15.6" x14ac:dyDescent="0.25">
      <c r="J1" s="26" t="s">
        <v>12</v>
      </c>
      <c r="K1" s="26"/>
      <c r="L1" s="26"/>
    </row>
    <row r="2" spans="1:12" x14ac:dyDescent="0.25">
      <c r="J2" s="3" t="s">
        <v>13</v>
      </c>
      <c r="K2" s="3" t="s">
        <v>14</v>
      </c>
      <c r="L2" s="3" t="s">
        <v>15</v>
      </c>
    </row>
    <row r="3" spans="1:12" x14ac:dyDescent="0.25">
      <c r="J3" s="3" t="s">
        <v>16</v>
      </c>
      <c r="K3" s="3">
        <f t="array" ref="K3">SUM(($I$8:$I$38=J3)*$F$8:$F$38)</f>
        <v>68</v>
      </c>
      <c r="L3" s="3">
        <f t="array" ref="L3">SUM(($I$8:$I$38=J3)*$H$8:$H$38)</f>
        <v>4054</v>
      </c>
    </row>
    <row r="4" spans="1:12" x14ac:dyDescent="0.25">
      <c r="J4" s="3" t="s">
        <v>17</v>
      </c>
      <c r="K4" s="3">
        <f t="array" ref="K4">SUM(($I$8:$I$38=J4)*$F$8:$F$38)</f>
        <v>346</v>
      </c>
      <c r="L4" s="3">
        <f t="array" ref="L4">SUM(($I$8:$I$38=J4)*$H$8:$H$38)</f>
        <v>3912.5</v>
      </c>
    </row>
    <row r="5" spans="1:12" x14ac:dyDescent="0.25">
      <c r="J5" s="3" t="s">
        <v>18</v>
      </c>
      <c r="K5" s="3">
        <f t="array" ref="K5">SUM(($I$8:$I$38=J5)*$F$8:$F$38)</f>
        <v>227</v>
      </c>
      <c r="L5" s="3">
        <f t="array" ref="L5">SUM(($I$8:$I$38=J5)*$H$8:$H$38)</f>
        <v>3320</v>
      </c>
    </row>
    <row r="6" spans="1:12" x14ac:dyDescent="0.25">
      <c r="J6" s="3" t="s">
        <v>19</v>
      </c>
      <c r="K6" s="3">
        <f t="array" ref="K6">SUM(($I$8:$I$38=J6)*$F$8:$F$38)</f>
        <v>75</v>
      </c>
      <c r="L6" s="3">
        <f t="array" ref="L6">SUM(($I$8:$I$38=J6)*$H$8:$H$38)</f>
        <v>2786</v>
      </c>
    </row>
    <row r="7" spans="1:12" x14ac:dyDescent="0.25">
      <c r="A7" s="4" t="s">
        <v>20</v>
      </c>
      <c r="B7" s="5" t="s">
        <v>21</v>
      </c>
      <c r="C7" s="5" t="s">
        <v>22</v>
      </c>
      <c r="D7" s="6" t="s">
        <v>23</v>
      </c>
      <c r="E7" s="5" t="s">
        <v>24</v>
      </c>
      <c r="F7" s="7" t="s">
        <v>25</v>
      </c>
      <c r="G7" s="8" t="s">
        <v>26</v>
      </c>
      <c r="H7" s="9" t="s">
        <v>27</v>
      </c>
      <c r="I7" s="3"/>
    </row>
    <row r="8" spans="1:12" x14ac:dyDescent="0.25">
      <c r="A8" s="10" t="s">
        <v>28</v>
      </c>
      <c r="B8" s="11">
        <v>43831</v>
      </c>
      <c r="C8" s="12" t="str">
        <f>"第"&amp;TEXT(ABS(INT(-MONTH(B8)/3)),"[dbnum1]")&amp;"季度"</f>
        <v>第一季度</v>
      </c>
      <c r="D8" s="13" t="s">
        <v>29</v>
      </c>
      <c r="E8" s="8" t="s">
        <v>30</v>
      </c>
      <c r="F8" s="8">
        <v>1</v>
      </c>
      <c r="G8" s="8">
        <v>25</v>
      </c>
      <c r="H8" s="8">
        <f t="shared" ref="H8:H31" si="0">F8*G8</f>
        <v>25</v>
      </c>
      <c r="I8" s="33" t="str">
        <f>"第"&amp;TEXT(ROUNDUP(MONTH(B8)/3,0),"[dbnum1]")&amp;"季度"</f>
        <v>第一季度</v>
      </c>
    </row>
    <row r="9" spans="1:12" x14ac:dyDescent="0.25">
      <c r="A9" s="10" t="s">
        <v>31</v>
      </c>
      <c r="B9" s="11">
        <v>43862</v>
      </c>
      <c r="C9" s="12" t="str">
        <f t="shared" ref="C9:C38" si="1">"第"&amp;TEXT(ABS(INT(-MONTH(B9)/3)),"[dbnum1]")&amp;"季度"</f>
        <v>第一季度</v>
      </c>
      <c r="D9" s="13" t="s">
        <v>32</v>
      </c>
      <c r="E9" s="8" t="s">
        <v>33</v>
      </c>
      <c r="F9" s="8">
        <v>30</v>
      </c>
      <c r="G9" s="8">
        <v>3</v>
      </c>
      <c r="H9" s="8">
        <f t="shared" si="0"/>
        <v>90</v>
      </c>
      <c r="I9" s="33" t="str">
        <f t="shared" ref="I9:I38" si="2">"第"&amp;TEXT(ROUNDUP(MONTH(B9)/3,0),"[dbnum1]")&amp;"季度"</f>
        <v>第一季度</v>
      </c>
    </row>
    <row r="10" spans="1:12" x14ac:dyDescent="0.25">
      <c r="A10" s="10" t="s">
        <v>34</v>
      </c>
      <c r="B10" s="11">
        <v>43891</v>
      </c>
      <c r="C10" s="12" t="str">
        <f t="shared" si="1"/>
        <v>第一季度</v>
      </c>
      <c r="D10" s="13" t="s">
        <v>35</v>
      </c>
      <c r="E10" s="8" t="s">
        <v>33</v>
      </c>
      <c r="F10" s="8">
        <v>2</v>
      </c>
      <c r="G10" s="8">
        <v>20</v>
      </c>
      <c r="H10" s="8">
        <f t="shared" si="0"/>
        <v>40</v>
      </c>
      <c r="I10" s="33" t="str">
        <f t="shared" si="2"/>
        <v>第一季度</v>
      </c>
    </row>
    <row r="11" spans="1:12" x14ac:dyDescent="0.25">
      <c r="A11" s="10" t="s">
        <v>36</v>
      </c>
      <c r="B11" s="11">
        <v>43922</v>
      </c>
      <c r="C11" s="12" t="str">
        <f t="shared" si="1"/>
        <v>第二季度</v>
      </c>
      <c r="D11" s="13" t="s">
        <v>37</v>
      </c>
      <c r="E11" s="8" t="s">
        <v>33</v>
      </c>
      <c r="F11" s="8">
        <v>2</v>
      </c>
      <c r="G11" s="8">
        <v>95</v>
      </c>
      <c r="H11" s="8">
        <f t="shared" si="0"/>
        <v>190</v>
      </c>
      <c r="I11" s="33" t="str">
        <f t="shared" si="2"/>
        <v>第二季度</v>
      </c>
    </row>
    <row r="12" spans="1:12" x14ac:dyDescent="0.25">
      <c r="A12" s="10" t="s">
        <v>38</v>
      </c>
      <c r="B12" s="11">
        <v>43952</v>
      </c>
      <c r="C12" s="12" t="str">
        <f t="shared" si="1"/>
        <v>第二季度</v>
      </c>
      <c r="D12" s="13" t="s">
        <v>39</v>
      </c>
      <c r="E12" s="8" t="s">
        <v>33</v>
      </c>
      <c r="F12" s="8">
        <v>15</v>
      </c>
      <c r="G12" s="8">
        <v>5.5</v>
      </c>
      <c r="H12" s="8">
        <f t="shared" si="0"/>
        <v>82.5</v>
      </c>
      <c r="I12" s="33" t="str">
        <f t="shared" si="2"/>
        <v>第二季度</v>
      </c>
    </row>
    <row r="13" spans="1:12" x14ac:dyDescent="0.25">
      <c r="A13" s="10" t="s">
        <v>38</v>
      </c>
      <c r="B13" s="11">
        <v>43983</v>
      </c>
      <c r="C13" s="12" t="str">
        <f t="shared" si="1"/>
        <v>第二季度</v>
      </c>
      <c r="D13" s="13" t="s">
        <v>40</v>
      </c>
      <c r="E13" s="8" t="s">
        <v>33</v>
      </c>
      <c r="F13" s="8">
        <v>10</v>
      </c>
      <c r="G13" s="8">
        <v>8.5</v>
      </c>
      <c r="H13" s="8">
        <f t="shared" si="0"/>
        <v>85</v>
      </c>
      <c r="I13" s="33" t="str">
        <f t="shared" si="2"/>
        <v>第二季度</v>
      </c>
    </row>
    <row r="14" spans="1:12" x14ac:dyDescent="0.25">
      <c r="A14" s="10" t="s">
        <v>38</v>
      </c>
      <c r="B14" s="11">
        <v>44013</v>
      </c>
      <c r="C14" s="12" t="str">
        <f t="shared" si="1"/>
        <v>第三季度</v>
      </c>
      <c r="D14" s="13" t="s">
        <v>41</v>
      </c>
      <c r="E14" s="8" t="s">
        <v>33</v>
      </c>
      <c r="F14" s="8">
        <v>10</v>
      </c>
      <c r="G14" s="8">
        <v>10</v>
      </c>
      <c r="H14" s="8">
        <f t="shared" si="0"/>
        <v>100</v>
      </c>
      <c r="I14" s="33" t="str">
        <f t="shared" si="2"/>
        <v>第三季度</v>
      </c>
    </row>
    <row r="15" spans="1:12" x14ac:dyDescent="0.25">
      <c r="A15" s="10" t="s">
        <v>42</v>
      </c>
      <c r="B15" s="11">
        <v>44044</v>
      </c>
      <c r="C15" s="12" t="str">
        <f t="shared" si="1"/>
        <v>第三季度</v>
      </c>
      <c r="D15" s="13" t="s">
        <v>43</v>
      </c>
      <c r="E15" s="8" t="s">
        <v>33</v>
      </c>
      <c r="F15" s="8">
        <v>2</v>
      </c>
      <c r="G15" s="8">
        <v>340</v>
      </c>
      <c r="H15" s="8">
        <f t="shared" si="0"/>
        <v>680</v>
      </c>
      <c r="I15" s="33" t="str">
        <f t="shared" si="2"/>
        <v>第三季度</v>
      </c>
    </row>
    <row r="16" spans="1:12" x14ac:dyDescent="0.25">
      <c r="A16" s="10" t="s">
        <v>44</v>
      </c>
      <c r="B16" s="11">
        <v>44075</v>
      </c>
      <c r="C16" s="12" t="str">
        <f t="shared" si="1"/>
        <v>第三季度</v>
      </c>
      <c r="D16" s="13" t="s">
        <v>45</v>
      </c>
      <c r="E16" s="8" t="s">
        <v>33</v>
      </c>
      <c r="F16" s="8">
        <v>4</v>
      </c>
      <c r="G16" s="8">
        <v>6</v>
      </c>
      <c r="H16" s="8">
        <f t="shared" si="0"/>
        <v>24</v>
      </c>
      <c r="I16" s="33" t="str">
        <f t="shared" si="2"/>
        <v>第三季度</v>
      </c>
    </row>
    <row r="17" spans="1:9" x14ac:dyDescent="0.25">
      <c r="A17" s="10" t="s">
        <v>46</v>
      </c>
      <c r="B17" s="11">
        <v>44105</v>
      </c>
      <c r="C17" s="12" t="str">
        <f t="shared" si="1"/>
        <v>第四季度</v>
      </c>
      <c r="D17" s="13" t="s">
        <v>47</v>
      </c>
      <c r="E17" s="8" t="s">
        <v>33</v>
      </c>
      <c r="F17" s="8">
        <v>8</v>
      </c>
      <c r="G17" s="8">
        <v>38</v>
      </c>
      <c r="H17" s="8">
        <f t="shared" si="0"/>
        <v>304</v>
      </c>
      <c r="I17" s="33" t="str">
        <f t="shared" si="2"/>
        <v>第四季度</v>
      </c>
    </row>
    <row r="18" spans="1:9" ht="15.6" x14ac:dyDescent="0.25">
      <c r="A18" s="14" t="s">
        <v>48</v>
      </c>
      <c r="B18" s="11">
        <v>44136</v>
      </c>
      <c r="C18" s="12" t="str">
        <f t="shared" si="1"/>
        <v>第四季度</v>
      </c>
      <c r="D18" s="15" t="s">
        <v>49</v>
      </c>
      <c r="E18" s="8" t="s">
        <v>50</v>
      </c>
      <c r="F18" s="8">
        <v>5</v>
      </c>
      <c r="G18" s="8">
        <v>35</v>
      </c>
      <c r="H18" s="8">
        <f t="shared" si="0"/>
        <v>175</v>
      </c>
      <c r="I18" s="33" t="str">
        <f t="shared" si="2"/>
        <v>第四季度</v>
      </c>
    </row>
    <row r="19" spans="1:9" ht="15.6" x14ac:dyDescent="0.25">
      <c r="A19" s="14" t="s">
        <v>51</v>
      </c>
      <c r="B19" s="11">
        <v>44166</v>
      </c>
      <c r="C19" s="12" t="str">
        <f t="shared" si="1"/>
        <v>第四季度</v>
      </c>
      <c r="D19" s="15" t="s">
        <v>52</v>
      </c>
      <c r="E19" s="16" t="s">
        <v>53</v>
      </c>
      <c r="F19" s="8">
        <v>2</v>
      </c>
      <c r="G19" s="8">
        <v>16</v>
      </c>
      <c r="H19" s="8">
        <f t="shared" si="0"/>
        <v>32</v>
      </c>
      <c r="I19" s="33" t="str">
        <f t="shared" si="2"/>
        <v>第四季度</v>
      </c>
    </row>
    <row r="20" spans="1:9" ht="15.6" x14ac:dyDescent="0.25">
      <c r="A20" s="14" t="s">
        <v>54</v>
      </c>
      <c r="B20" s="11">
        <v>43831</v>
      </c>
      <c r="C20" s="12" t="str">
        <f t="shared" si="1"/>
        <v>第一季度</v>
      </c>
      <c r="D20" s="15" t="s">
        <v>55</v>
      </c>
      <c r="E20" s="16" t="s">
        <v>56</v>
      </c>
      <c r="F20" s="8">
        <v>4</v>
      </c>
      <c r="G20" s="8">
        <v>4.25</v>
      </c>
      <c r="H20" s="8">
        <f t="shared" si="0"/>
        <v>17</v>
      </c>
      <c r="I20" s="33" t="str">
        <f t="shared" si="2"/>
        <v>第一季度</v>
      </c>
    </row>
    <row r="21" spans="1:9" ht="15.6" x14ac:dyDescent="0.25">
      <c r="A21" s="14" t="s">
        <v>57</v>
      </c>
      <c r="B21" s="11">
        <v>43862</v>
      </c>
      <c r="C21" s="12" t="str">
        <f t="shared" si="1"/>
        <v>第一季度</v>
      </c>
      <c r="D21" s="15" t="s">
        <v>58</v>
      </c>
      <c r="E21" s="17" t="s">
        <v>59</v>
      </c>
      <c r="F21" s="8">
        <v>1</v>
      </c>
      <c r="G21" s="8">
        <v>1500</v>
      </c>
      <c r="H21" s="8">
        <f t="shared" si="0"/>
        <v>1500</v>
      </c>
      <c r="I21" s="33" t="str">
        <f t="shared" si="2"/>
        <v>第一季度</v>
      </c>
    </row>
    <row r="22" spans="1:9" ht="15.6" x14ac:dyDescent="0.25">
      <c r="A22" s="18" t="s">
        <v>60</v>
      </c>
      <c r="B22" s="11">
        <v>43891</v>
      </c>
      <c r="C22" s="12" t="str">
        <f t="shared" si="1"/>
        <v>第一季度</v>
      </c>
      <c r="D22" s="15" t="s">
        <v>61</v>
      </c>
      <c r="E22" s="16" t="s">
        <v>62</v>
      </c>
      <c r="F22" s="8">
        <v>25</v>
      </c>
      <c r="G22" s="8">
        <v>29</v>
      </c>
      <c r="H22" s="8">
        <f t="shared" si="0"/>
        <v>725</v>
      </c>
      <c r="I22" s="33" t="str">
        <f t="shared" si="2"/>
        <v>第一季度</v>
      </c>
    </row>
    <row r="23" spans="1:9" ht="15.6" x14ac:dyDescent="0.25">
      <c r="A23" s="18" t="s">
        <v>63</v>
      </c>
      <c r="B23" s="11">
        <v>43922</v>
      </c>
      <c r="C23" s="12" t="str">
        <f t="shared" si="1"/>
        <v>第二季度</v>
      </c>
      <c r="D23" s="15" t="s">
        <v>64</v>
      </c>
      <c r="E23" s="16" t="s">
        <v>62</v>
      </c>
      <c r="F23" s="8">
        <v>10</v>
      </c>
      <c r="G23" s="8">
        <v>40</v>
      </c>
      <c r="H23" s="8">
        <f t="shared" si="0"/>
        <v>400</v>
      </c>
      <c r="I23" s="33" t="str">
        <f t="shared" si="2"/>
        <v>第二季度</v>
      </c>
    </row>
    <row r="24" spans="1:9" ht="15.6" x14ac:dyDescent="0.25">
      <c r="A24" s="8" t="s">
        <v>46</v>
      </c>
      <c r="B24" s="11">
        <v>43952</v>
      </c>
      <c r="C24" s="12" t="str">
        <f t="shared" si="1"/>
        <v>第二季度</v>
      </c>
      <c r="D24" s="15" t="s">
        <v>65</v>
      </c>
      <c r="E24" s="16" t="s">
        <v>66</v>
      </c>
      <c r="F24" s="8">
        <v>3</v>
      </c>
      <c r="G24" s="8">
        <v>20</v>
      </c>
      <c r="H24" s="8">
        <f t="shared" si="0"/>
        <v>60</v>
      </c>
      <c r="I24" s="33" t="str">
        <f t="shared" si="2"/>
        <v>第二季度</v>
      </c>
    </row>
    <row r="25" spans="1:9" ht="15.6" x14ac:dyDescent="0.25">
      <c r="A25" s="18" t="s">
        <v>67</v>
      </c>
      <c r="B25" s="11">
        <v>43983</v>
      </c>
      <c r="C25" s="12" t="str">
        <f t="shared" si="1"/>
        <v>第二季度</v>
      </c>
      <c r="D25" s="13">
        <v>810</v>
      </c>
      <c r="E25" s="16" t="s">
        <v>68</v>
      </c>
      <c r="F25" s="8">
        <v>300</v>
      </c>
      <c r="G25" s="8">
        <v>2</v>
      </c>
      <c r="H25" s="8">
        <f t="shared" si="0"/>
        <v>600</v>
      </c>
      <c r="I25" s="33" t="str">
        <f t="shared" si="2"/>
        <v>第二季度</v>
      </c>
    </row>
    <row r="26" spans="1:9" ht="15.6" x14ac:dyDescent="0.25">
      <c r="A26" s="18" t="s">
        <v>69</v>
      </c>
      <c r="B26" s="11">
        <v>44013</v>
      </c>
      <c r="C26" s="12" t="str">
        <f t="shared" si="1"/>
        <v>第三季度</v>
      </c>
      <c r="D26" s="15" t="s">
        <v>70</v>
      </c>
      <c r="E26" s="16" t="s">
        <v>66</v>
      </c>
      <c r="F26" s="8">
        <v>3</v>
      </c>
      <c r="G26" s="8">
        <v>150</v>
      </c>
      <c r="H26" s="8">
        <f t="shared" si="0"/>
        <v>450</v>
      </c>
      <c r="I26" s="33" t="str">
        <f t="shared" si="2"/>
        <v>第三季度</v>
      </c>
    </row>
    <row r="27" spans="1:9" ht="15.6" x14ac:dyDescent="0.25">
      <c r="A27" s="18" t="s">
        <v>71</v>
      </c>
      <c r="B27" s="11">
        <v>44044</v>
      </c>
      <c r="C27" s="12" t="str">
        <f t="shared" si="1"/>
        <v>第三季度</v>
      </c>
      <c r="D27" s="13">
        <v>598</v>
      </c>
      <c r="E27" s="17" t="s">
        <v>59</v>
      </c>
      <c r="F27" s="8">
        <v>200</v>
      </c>
      <c r="G27" s="8">
        <v>5</v>
      </c>
      <c r="H27" s="8">
        <f t="shared" si="0"/>
        <v>1000</v>
      </c>
      <c r="I27" s="33" t="str">
        <f t="shared" si="2"/>
        <v>第三季度</v>
      </c>
    </row>
    <row r="28" spans="1:9" ht="15.6" x14ac:dyDescent="0.25">
      <c r="A28" s="18" t="s">
        <v>72</v>
      </c>
      <c r="B28" s="11">
        <v>44075</v>
      </c>
      <c r="C28" s="12" t="str">
        <f t="shared" si="1"/>
        <v>第三季度</v>
      </c>
      <c r="D28" s="15" t="s">
        <v>73</v>
      </c>
      <c r="E28" s="17" t="s">
        <v>59</v>
      </c>
      <c r="F28" s="8">
        <v>6</v>
      </c>
      <c r="G28" s="8">
        <v>22</v>
      </c>
      <c r="H28" s="8">
        <f t="shared" si="0"/>
        <v>132</v>
      </c>
      <c r="I28" s="33" t="str">
        <f t="shared" si="2"/>
        <v>第三季度</v>
      </c>
    </row>
    <row r="29" spans="1:9" ht="15.6" x14ac:dyDescent="0.25">
      <c r="A29" s="18" t="s">
        <v>60</v>
      </c>
      <c r="B29" s="11">
        <v>44105</v>
      </c>
      <c r="C29" s="12" t="str">
        <f t="shared" si="1"/>
        <v>第四季度</v>
      </c>
      <c r="D29" s="15" t="s">
        <v>74</v>
      </c>
      <c r="E29" s="16" t="s">
        <v>62</v>
      </c>
      <c r="F29" s="8">
        <v>25</v>
      </c>
      <c r="G29" s="8">
        <v>35</v>
      </c>
      <c r="H29" s="8">
        <f t="shared" si="0"/>
        <v>875</v>
      </c>
      <c r="I29" s="33" t="str">
        <f t="shared" si="2"/>
        <v>第四季度</v>
      </c>
    </row>
    <row r="30" spans="1:9" ht="15.6" x14ac:dyDescent="0.25">
      <c r="A30" s="18" t="s">
        <v>63</v>
      </c>
      <c r="B30" s="11">
        <v>44136</v>
      </c>
      <c r="C30" s="12" t="str">
        <f t="shared" si="1"/>
        <v>第四季度</v>
      </c>
      <c r="D30" s="18" t="s">
        <v>75</v>
      </c>
      <c r="E30" s="17" t="s">
        <v>62</v>
      </c>
      <c r="F30" s="8">
        <v>15</v>
      </c>
      <c r="G30" s="8">
        <v>40</v>
      </c>
      <c r="H30" s="8">
        <f t="shared" si="0"/>
        <v>600</v>
      </c>
      <c r="I30" s="33" t="str">
        <f t="shared" si="2"/>
        <v>第四季度</v>
      </c>
    </row>
    <row r="31" spans="1:9" ht="15.6" x14ac:dyDescent="0.25">
      <c r="A31" s="18" t="s">
        <v>63</v>
      </c>
      <c r="B31" s="11">
        <v>44166</v>
      </c>
      <c r="C31" s="12" t="str">
        <f t="shared" si="1"/>
        <v>第四季度</v>
      </c>
      <c r="D31" s="15" t="s">
        <v>76</v>
      </c>
      <c r="E31" s="16" t="s">
        <v>66</v>
      </c>
      <c r="F31" s="8">
        <v>20</v>
      </c>
      <c r="G31" s="8">
        <v>40</v>
      </c>
      <c r="H31" s="8">
        <f t="shared" si="0"/>
        <v>800</v>
      </c>
      <c r="I31" s="33" t="str">
        <f t="shared" si="2"/>
        <v>第四季度</v>
      </c>
    </row>
    <row r="32" spans="1:9" ht="18" x14ac:dyDescent="0.25">
      <c r="A32" s="18" t="s">
        <v>77</v>
      </c>
      <c r="B32" s="11">
        <v>43831</v>
      </c>
      <c r="C32" s="12" t="str">
        <f t="shared" si="1"/>
        <v>第一季度</v>
      </c>
      <c r="D32" s="15" t="s">
        <v>78</v>
      </c>
      <c r="E32" s="17" t="s">
        <v>79</v>
      </c>
      <c r="F32" s="8">
        <v>2</v>
      </c>
      <c r="G32" s="8">
        <v>289</v>
      </c>
      <c r="H32" s="8">
        <v>578</v>
      </c>
      <c r="I32" s="33" t="str">
        <f t="shared" si="2"/>
        <v>第一季度</v>
      </c>
    </row>
    <row r="33" spans="1:9" ht="15.6" x14ac:dyDescent="0.25">
      <c r="A33" s="18" t="s">
        <v>80</v>
      </c>
      <c r="B33" s="11">
        <v>43862</v>
      </c>
      <c r="C33" s="12" t="str">
        <f t="shared" si="1"/>
        <v>第一季度</v>
      </c>
      <c r="D33" s="15" t="s">
        <v>81</v>
      </c>
      <c r="E33" s="8" t="s">
        <v>82</v>
      </c>
      <c r="F33" s="8">
        <v>2</v>
      </c>
      <c r="G33" s="8">
        <v>395</v>
      </c>
      <c r="H33" s="8">
        <v>790</v>
      </c>
      <c r="I33" s="33" t="str">
        <f t="shared" si="2"/>
        <v>第一季度</v>
      </c>
    </row>
    <row r="34" spans="1:9" x14ac:dyDescent="0.25">
      <c r="A34" s="19" t="s">
        <v>83</v>
      </c>
      <c r="B34" s="11">
        <v>43891</v>
      </c>
      <c r="C34" s="12" t="str">
        <f t="shared" si="1"/>
        <v>第一季度</v>
      </c>
      <c r="D34" s="20" t="s">
        <v>84</v>
      </c>
      <c r="E34" s="8" t="s">
        <v>85</v>
      </c>
      <c r="F34" s="8">
        <v>1</v>
      </c>
      <c r="G34" s="8">
        <v>289</v>
      </c>
      <c r="H34" s="8">
        <v>289</v>
      </c>
      <c r="I34" s="33" t="str">
        <f t="shared" si="2"/>
        <v>第一季度</v>
      </c>
    </row>
    <row r="35" spans="1:9" ht="15.6" x14ac:dyDescent="0.25">
      <c r="A35" s="14" t="s">
        <v>86</v>
      </c>
      <c r="B35" s="11">
        <v>43922</v>
      </c>
      <c r="C35" s="12" t="str">
        <f t="shared" si="1"/>
        <v>第二季度</v>
      </c>
      <c r="D35" s="15" t="s">
        <v>87</v>
      </c>
      <c r="E35" s="8" t="s">
        <v>82</v>
      </c>
      <c r="F35" s="8">
        <v>3</v>
      </c>
      <c r="G35" s="8">
        <v>497</v>
      </c>
      <c r="H35" s="8">
        <v>1491</v>
      </c>
      <c r="I35" s="33" t="str">
        <f t="shared" si="2"/>
        <v>第二季度</v>
      </c>
    </row>
    <row r="36" spans="1:9" ht="15.6" x14ac:dyDescent="0.25">
      <c r="A36" s="14" t="s">
        <v>88</v>
      </c>
      <c r="B36" s="11">
        <v>43952</v>
      </c>
      <c r="C36" s="12" t="str">
        <f t="shared" si="1"/>
        <v>第二季度</v>
      </c>
      <c r="D36" s="15" t="s">
        <v>89</v>
      </c>
      <c r="E36" s="8" t="s">
        <v>85</v>
      </c>
      <c r="F36" s="8">
        <v>1</v>
      </c>
      <c r="G36" s="8">
        <v>426</v>
      </c>
      <c r="H36" s="8">
        <v>426</v>
      </c>
      <c r="I36" s="33" t="str">
        <f t="shared" si="2"/>
        <v>第二季度</v>
      </c>
    </row>
    <row r="37" spans="1:9" ht="15.6" x14ac:dyDescent="0.25">
      <c r="A37" s="14" t="s">
        <v>86</v>
      </c>
      <c r="B37" s="11">
        <v>43983</v>
      </c>
      <c r="C37" s="12" t="str">
        <f t="shared" si="1"/>
        <v>第二季度</v>
      </c>
      <c r="D37" s="15" t="s">
        <v>90</v>
      </c>
      <c r="E37" s="8" t="s">
        <v>85</v>
      </c>
      <c r="F37" s="8">
        <v>2</v>
      </c>
      <c r="G37" s="8">
        <v>289</v>
      </c>
      <c r="H37" s="8">
        <v>578</v>
      </c>
      <c r="I37" s="33" t="str">
        <f t="shared" si="2"/>
        <v>第二季度</v>
      </c>
    </row>
    <row r="38" spans="1:9" ht="15.6" x14ac:dyDescent="0.25">
      <c r="A38" s="14" t="s">
        <v>86</v>
      </c>
      <c r="B38" s="11">
        <v>44013</v>
      </c>
      <c r="C38" s="12" t="str">
        <f t="shared" si="1"/>
        <v>第三季度</v>
      </c>
      <c r="D38" s="15" t="s">
        <v>91</v>
      </c>
      <c r="E38" s="8" t="s">
        <v>82</v>
      </c>
      <c r="F38" s="8">
        <v>2</v>
      </c>
      <c r="G38" s="8">
        <v>467</v>
      </c>
      <c r="H38" s="8">
        <v>934</v>
      </c>
      <c r="I38" s="33" t="str">
        <f t="shared" si="2"/>
        <v>第三季度</v>
      </c>
    </row>
  </sheetData>
  <autoFilter ref="B7:H38"/>
  <mergeCells count="1">
    <mergeCell ref="J1:L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130" zoomScaleNormal="130" workbookViewId="0">
      <selection activeCell="C8" sqref="C8"/>
    </sheetView>
  </sheetViews>
  <sheetFormatPr defaultRowHeight="14.4" x14ac:dyDescent="0.25"/>
  <cols>
    <col min="1" max="1" width="16.21875" customWidth="1"/>
    <col min="2" max="2" width="10.44140625" bestFit="1" customWidth="1"/>
    <col min="3" max="3" width="10.44140625" customWidth="1"/>
    <col min="5" max="5" width="5.44140625" customWidth="1"/>
    <col min="6" max="6" width="5.88671875" customWidth="1"/>
    <col min="9" max="9" width="9" customWidth="1"/>
  </cols>
  <sheetData>
    <row r="1" spans="1:12" ht="15.6" x14ac:dyDescent="0.25">
      <c r="J1" s="26" t="s">
        <v>92</v>
      </c>
      <c r="K1" s="26"/>
      <c r="L1" s="26"/>
    </row>
    <row r="2" spans="1:12" x14ac:dyDescent="0.25">
      <c r="J2" s="3" t="s">
        <v>93</v>
      </c>
      <c r="K2" s="3" t="s">
        <v>94</v>
      </c>
      <c r="L2" s="3" t="s">
        <v>95</v>
      </c>
    </row>
    <row r="3" spans="1:12" x14ac:dyDescent="0.25">
      <c r="J3" s="3" t="s">
        <v>96</v>
      </c>
      <c r="K3" s="3">
        <f t="array" ref="K3">SUM((J3=$C$8:$C$38)*$F$8:$F$38)</f>
        <v>68</v>
      </c>
      <c r="L3" s="3">
        <f t="array" ref="L3">SUM((J3=$C$8:$C$38)*$H$8:$H$38)</f>
        <v>4054</v>
      </c>
    </row>
    <row r="4" spans="1:12" x14ac:dyDescent="0.25">
      <c r="J4" s="3" t="s">
        <v>97</v>
      </c>
      <c r="K4" s="3">
        <f t="array" ref="K4">SUM((J4=$C$8:$C$38)*$F$8:$F$38)</f>
        <v>346</v>
      </c>
      <c r="L4" s="3">
        <f t="array" ref="L4">SUM((J4=$C$8:$C$38)*$H$8:$H$38)</f>
        <v>3912.5</v>
      </c>
    </row>
    <row r="5" spans="1:12" x14ac:dyDescent="0.25">
      <c r="J5" s="3" t="s">
        <v>98</v>
      </c>
      <c r="K5" s="3">
        <f t="array" ref="K5">SUM((J5=$C$8:$C$38)*$F$8:$F$38)</f>
        <v>227</v>
      </c>
      <c r="L5" s="3">
        <f t="array" ref="L5">SUM((J5=$C$8:$C$38)*$H$8:$H$38)</f>
        <v>3320</v>
      </c>
    </row>
    <row r="6" spans="1:12" x14ac:dyDescent="0.25">
      <c r="J6" s="3" t="s">
        <v>99</v>
      </c>
      <c r="K6" s="3">
        <f t="array" ref="K6">SUM((J6=$C$8:$C$38)*$F$8:$F$38)</f>
        <v>75</v>
      </c>
      <c r="L6" s="3">
        <f t="array" ref="L6">SUM((J6=$C$8:$C$38)*$H$8:$H$38)</f>
        <v>2786</v>
      </c>
    </row>
    <row r="7" spans="1:12" x14ac:dyDescent="0.25">
      <c r="A7" s="4" t="s">
        <v>100</v>
      </c>
      <c r="B7" s="5" t="s">
        <v>101</v>
      </c>
      <c r="C7" s="5" t="s">
        <v>93</v>
      </c>
      <c r="D7" s="6" t="s">
        <v>102</v>
      </c>
      <c r="E7" s="5" t="s">
        <v>103</v>
      </c>
      <c r="F7" s="7" t="s">
        <v>104</v>
      </c>
      <c r="G7" s="8" t="s">
        <v>105</v>
      </c>
      <c r="H7" s="9" t="s">
        <v>106</v>
      </c>
    </row>
    <row r="8" spans="1:12" x14ac:dyDescent="0.25">
      <c r="A8" s="10" t="s">
        <v>28</v>
      </c>
      <c r="B8" s="11">
        <v>43831</v>
      </c>
      <c r="C8" s="12" t="str">
        <f>"第"&amp;TEXT(ABS(INT(-MONTH(B8)/3)),"[dbnum1]")&amp;"季度"</f>
        <v>第一季度</v>
      </c>
      <c r="D8" s="13" t="s">
        <v>29</v>
      </c>
      <c r="E8" s="8" t="s">
        <v>30</v>
      </c>
      <c r="F8" s="8">
        <v>1</v>
      </c>
      <c r="G8" s="8">
        <v>25</v>
      </c>
      <c r="H8" s="8">
        <f t="shared" ref="H8:H31" si="0">F8*G8</f>
        <v>25</v>
      </c>
    </row>
    <row r="9" spans="1:12" x14ac:dyDescent="0.25">
      <c r="A9" s="10" t="s">
        <v>31</v>
      </c>
      <c r="B9" s="11">
        <v>43862</v>
      </c>
      <c r="C9" s="12" t="str">
        <f t="shared" ref="C9:C38" si="1">"第"&amp;TEXT(ABS(INT(-MONTH(B9)/3)),"[dbnum1]")&amp;"季度"</f>
        <v>第一季度</v>
      </c>
      <c r="D9" s="13" t="s">
        <v>32</v>
      </c>
      <c r="E9" s="8" t="s">
        <v>33</v>
      </c>
      <c r="F9" s="8">
        <v>30</v>
      </c>
      <c r="G9" s="8">
        <v>3</v>
      </c>
      <c r="H9" s="8">
        <f t="shared" si="0"/>
        <v>90</v>
      </c>
    </row>
    <row r="10" spans="1:12" x14ac:dyDescent="0.25">
      <c r="A10" s="10" t="s">
        <v>34</v>
      </c>
      <c r="B10" s="11">
        <v>43891</v>
      </c>
      <c r="C10" s="12" t="str">
        <f t="shared" si="1"/>
        <v>第一季度</v>
      </c>
      <c r="D10" s="13" t="s">
        <v>35</v>
      </c>
      <c r="E10" s="8" t="s">
        <v>33</v>
      </c>
      <c r="F10" s="8">
        <v>2</v>
      </c>
      <c r="G10" s="8">
        <v>20</v>
      </c>
      <c r="H10" s="8">
        <f t="shared" si="0"/>
        <v>40</v>
      </c>
    </row>
    <row r="11" spans="1:12" x14ac:dyDescent="0.25">
      <c r="A11" s="10" t="s">
        <v>36</v>
      </c>
      <c r="B11" s="11">
        <v>43922</v>
      </c>
      <c r="C11" s="12" t="str">
        <f t="shared" si="1"/>
        <v>第二季度</v>
      </c>
      <c r="D11" s="13" t="s">
        <v>37</v>
      </c>
      <c r="E11" s="8" t="s">
        <v>33</v>
      </c>
      <c r="F11" s="8">
        <v>2</v>
      </c>
      <c r="G11" s="8">
        <v>95</v>
      </c>
      <c r="H11" s="8">
        <f t="shared" si="0"/>
        <v>190</v>
      </c>
    </row>
    <row r="12" spans="1:12" x14ac:dyDescent="0.25">
      <c r="A12" s="10" t="s">
        <v>38</v>
      </c>
      <c r="B12" s="11">
        <v>43952</v>
      </c>
      <c r="C12" s="12" t="str">
        <f t="shared" si="1"/>
        <v>第二季度</v>
      </c>
      <c r="D12" s="13" t="s">
        <v>39</v>
      </c>
      <c r="E12" s="8" t="s">
        <v>33</v>
      </c>
      <c r="F12" s="8">
        <v>15</v>
      </c>
      <c r="G12" s="8">
        <v>5.5</v>
      </c>
      <c r="H12" s="8">
        <f t="shared" si="0"/>
        <v>82.5</v>
      </c>
    </row>
    <row r="13" spans="1:12" x14ac:dyDescent="0.25">
      <c r="A13" s="10" t="s">
        <v>38</v>
      </c>
      <c r="B13" s="11">
        <v>43983</v>
      </c>
      <c r="C13" s="12" t="str">
        <f t="shared" si="1"/>
        <v>第二季度</v>
      </c>
      <c r="D13" s="13" t="s">
        <v>40</v>
      </c>
      <c r="E13" s="8" t="s">
        <v>33</v>
      </c>
      <c r="F13" s="8">
        <v>10</v>
      </c>
      <c r="G13" s="8">
        <v>8.5</v>
      </c>
      <c r="H13" s="8">
        <f t="shared" si="0"/>
        <v>85</v>
      </c>
    </row>
    <row r="14" spans="1:12" x14ac:dyDescent="0.25">
      <c r="A14" s="10" t="s">
        <v>38</v>
      </c>
      <c r="B14" s="11">
        <v>44013</v>
      </c>
      <c r="C14" s="12" t="str">
        <f t="shared" si="1"/>
        <v>第三季度</v>
      </c>
      <c r="D14" s="13" t="s">
        <v>41</v>
      </c>
      <c r="E14" s="8" t="s">
        <v>33</v>
      </c>
      <c r="F14" s="8">
        <v>10</v>
      </c>
      <c r="G14" s="8">
        <v>10</v>
      </c>
      <c r="H14" s="8">
        <f t="shared" si="0"/>
        <v>100</v>
      </c>
    </row>
    <row r="15" spans="1:12" x14ac:dyDescent="0.25">
      <c r="A15" s="10" t="s">
        <v>42</v>
      </c>
      <c r="B15" s="11">
        <v>44044</v>
      </c>
      <c r="C15" s="12" t="str">
        <f t="shared" si="1"/>
        <v>第三季度</v>
      </c>
      <c r="D15" s="13" t="s">
        <v>43</v>
      </c>
      <c r="E15" s="8" t="s">
        <v>33</v>
      </c>
      <c r="F15" s="8">
        <v>2</v>
      </c>
      <c r="G15" s="8">
        <v>340</v>
      </c>
      <c r="H15" s="8">
        <f t="shared" si="0"/>
        <v>680</v>
      </c>
    </row>
    <row r="16" spans="1:12" x14ac:dyDescent="0.25">
      <c r="A16" s="10" t="s">
        <v>44</v>
      </c>
      <c r="B16" s="11">
        <v>44075</v>
      </c>
      <c r="C16" s="12" t="str">
        <f t="shared" si="1"/>
        <v>第三季度</v>
      </c>
      <c r="D16" s="13" t="s">
        <v>45</v>
      </c>
      <c r="E16" s="8" t="s">
        <v>33</v>
      </c>
      <c r="F16" s="8">
        <v>4</v>
      </c>
      <c r="G16" s="8">
        <v>6</v>
      </c>
      <c r="H16" s="8">
        <f t="shared" si="0"/>
        <v>24</v>
      </c>
    </row>
    <row r="17" spans="1:8" x14ac:dyDescent="0.25">
      <c r="A17" s="10" t="s">
        <v>46</v>
      </c>
      <c r="B17" s="11">
        <v>44105</v>
      </c>
      <c r="C17" s="12" t="str">
        <f t="shared" si="1"/>
        <v>第四季度</v>
      </c>
      <c r="D17" s="13" t="s">
        <v>47</v>
      </c>
      <c r="E17" s="8" t="s">
        <v>33</v>
      </c>
      <c r="F17" s="8">
        <v>8</v>
      </c>
      <c r="G17" s="8">
        <v>38</v>
      </c>
      <c r="H17" s="8">
        <f t="shared" si="0"/>
        <v>304</v>
      </c>
    </row>
    <row r="18" spans="1:8" ht="15.6" x14ac:dyDescent="0.25">
      <c r="A18" s="14" t="s">
        <v>107</v>
      </c>
      <c r="B18" s="11">
        <v>44136</v>
      </c>
      <c r="C18" s="12" t="str">
        <f t="shared" si="1"/>
        <v>第四季度</v>
      </c>
      <c r="D18" s="15" t="s">
        <v>108</v>
      </c>
      <c r="E18" s="8" t="s">
        <v>50</v>
      </c>
      <c r="F18" s="8">
        <v>5</v>
      </c>
      <c r="G18" s="8">
        <v>35</v>
      </c>
      <c r="H18" s="8">
        <f t="shared" si="0"/>
        <v>175</v>
      </c>
    </row>
    <row r="19" spans="1:8" ht="15.6" x14ac:dyDescent="0.25">
      <c r="A19" s="14" t="s">
        <v>109</v>
      </c>
      <c r="B19" s="11">
        <v>44166</v>
      </c>
      <c r="C19" s="12" t="str">
        <f t="shared" si="1"/>
        <v>第四季度</v>
      </c>
      <c r="D19" s="15" t="s">
        <v>110</v>
      </c>
      <c r="E19" s="16" t="s">
        <v>56</v>
      </c>
      <c r="F19" s="8">
        <v>2</v>
      </c>
      <c r="G19" s="8">
        <v>16</v>
      </c>
      <c r="H19" s="8">
        <f t="shared" si="0"/>
        <v>32</v>
      </c>
    </row>
    <row r="20" spans="1:8" ht="15.6" x14ac:dyDescent="0.25">
      <c r="A20" s="14" t="s">
        <v>111</v>
      </c>
      <c r="B20" s="11">
        <v>43831</v>
      </c>
      <c r="C20" s="12" t="str">
        <f t="shared" si="1"/>
        <v>第一季度</v>
      </c>
      <c r="D20" s="15" t="s">
        <v>112</v>
      </c>
      <c r="E20" s="16" t="s">
        <v>113</v>
      </c>
      <c r="F20" s="8">
        <v>4</v>
      </c>
      <c r="G20" s="8">
        <v>4.25</v>
      </c>
      <c r="H20" s="8">
        <f t="shared" si="0"/>
        <v>17</v>
      </c>
    </row>
    <row r="21" spans="1:8" ht="15.6" x14ac:dyDescent="0.25">
      <c r="A21" s="14" t="s">
        <v>114</v>
      </c>
      <c r="B21" s="11">
        <v>43862</v>
      </c>
      <c r="C21" s="12" t="str">
        <f t="shared" si="1"/>
        <v>第一季度</v>
      </c>
      <c r="D21" s="15" t="s">
        <v>115</v>
      </c>
      <c r="E21" s="17" t="s">
        <v>116</v>
      </c>
      <c r="F21" s="8">
        <v>1</v>
      </c>
      <c r="G21" s="8">
        <v>1500</v>
      </c>
      <c r="H21" s="8">
        <f t="shared" si="0"/>
        <v>1500</v>
      </c>
    </row>
    <row r="22" spans="1:8" ht="15.6" x14ac:dyDescent="0.25">
      <c r="A22" s="18" t="s">
        <v>117</v>
      </c>
      <c r="B22" s="11">
        <v>43891</v>
      </c>
      <c r="C22" s="12" t="str">
        <f t="shared" si="1"/>
        <v>第一季度</v>
      </c>
      <c r="D22" s="15" t="s">
        <v>118</v>
      </c>
      <c r="E22" s="16" t="s">
        <v>119</v>
      </c>
      <c r="F22" s="8">
        <v>25</v>
      </c>
      <c r="G22" s="8">
        <v>29</v>
      </c>
      <c r="H22" s="8">
        <f t="shared" si="0"/>
        <v>725</v>
      </c>
    </row>
    <row r="23" spans="1:8" ht="15.6" x14ac:dyDescent="0.25">
      <c r="A23" s="18" t="s">
        <v>120</v>
      </c>
      <c r="B23" s="11">
        <v>43922</v>
      </c>
      <c r="C23" s="12" t="str">
        <f t="shared" si="1"/>
        <v>第二季度</v>
      </c>
      <c r="D23" s="15" t="s">
        <v>64</v>
      </c>
      <c r="E23" s="16" t="s">
        <v>62</v>
      </c>
      <c r="F23" s="8">
        <v>10</v>
      </c>
      <c r="G23" s="8">
        <v>40</v>
      </c>
      <c r="H23" s="8">
        <f t="shared" si="0"/>
        <v>400</v>
      </c>
    </row>
    <row r="24" spans="1:8" ht="15.6" x14ac:dyDescent="0.25">
      <c r="A24" s="8" t="s">
        <v>46</v>
      </c>
      <c r="B24" s="11">
        <v>43952</v>
      </c>
      <c r="C24" s="12" t="str">
        <f t="shared" si="1"/>
        <v>第二季度</v>
      </c>
      <c r="D24" s="15" t="s">
        <v>121</v>
      </c>
      <c r="E24" s="16" t="s">
        <v>119</v>
      </c>
      <c r="F24" s="8">
        <v>3</v>
      </c>
      <c r="G24" s="8">
        <v>20</v>
      </c>
      <c r="H24" s="8">
        <f t="shared" si="0"/>
        <v>60</v>
      </c>
    </row>
    <row r="25" spans="1:8" ht="15.6" x14ac:dyDescent="0.25">
      <c r="A25" s="18" t="s">
        <v>122</v>
      </c>
      <c r="B25" s="11">
        <v>43983</v>
      </c>
      <c r="C25" s="12" t="str">
        <f t="shared" si="1"/>
        <v>第二季度</v>
      </c>
      <c r="D25" s="13">
        <v>810</v>
      </c>
      <c r="E25" s="16" t="s">
        <v>119</v>
      </c>
      <c r="F25" s="8">
        <v>300</v>
      </c>
      <c r="G25" s="8">
        <v>2</v>
      </c>
      <c r="H25" s="8">
        <f t="shared" si="0"/>
        <v>600</v>
      </c>
    </row>
    <row r="26" spans="1:8" ht="15.6" x14ac:dyDescent="0.25">
      <c r="A26" s="18" t="s">
        <v>123</v>
      </c>
      <c r="B26" s="11">
        <v>44013</v>
      </c>
      <c r="C26" s="12" t="str">
        <f t="shared" si="1"/>
        <v>第三季度</v>
      </c>
      <c r="D26" s="15" t="s">
        <v>124</v>
      </c>
      <c r="E26" s="16" t="s">
        <v>119</v>
      </c>
      <c r="F26" s="8">
        <v>3</v>
      </c>
      <c r="G26" s="8">
        <v>150</v>
      </c>
      <c r="H26" s="8">
        <f t="shared" si="0"/>
        <v>450</v>
      </c>
    </row>
    <row r="27" spans="1:8" ht="15.6" x14ac:dyDescent="0.25">
      <c r="A27" s="18" t="s">
        <v>125</v>
      </c>
      <c r="B27" s="11">
        <v>44044</v>
      </c>
      <c r="C27" s="12" t="str">
        <f t="shared" si="1"/>
        <v>第三季度</v>
      </c>
      <c r="D27" s="13">
        <v>598</v>
      </c>
      <c r="E27" s="17" t="s">
        <v>59</v>
      </c>
      <c r="F27" s="8">
        <v>200</v>
      </c>
      <c r="G27" s="8">
        <v>5</v>
      </c>
      <c r="H27" s="8">
        <f t="shared" si="0"/>
        <v>1000</v>
      </c>
    </row>
    <row r="28" spans="1:8" ht="15.6" x14ac:dyDescent="0.25">
      <c r="A28" s="18" t="s">
        <v>72</v>
      </c>
      <c r="B28" s="11">
        <v>44075</v>
      </c>
      <c r="C28" s="12" t="str">
        <f t="shared" si="1"/>
        <v>第三季度</v>
      </c>
      <c r="D28" s="15" t="s">
        <v>126</v>
      </c>
      <c r="E28" s="17" t="s">
        <v>116</v>
      </c>
      <c r="F28" s="8">
        <v>6</v>
      </c>
      <c r="G28" s="8">
        <v>22</v>
      </c>
      <c r="H28" s="8">
        <f t="shared" si="0"/>
        <v>132</v>
      </c>
    </row>
    <row r="29" spans="1:8" ht="15.6" x14ac:dyDescent="0.25">
      <c r="A29" s="18" t="s">
        <v>117</v>
      </c>
      <c r="B29" s="11">
        <v>44105</v>
      </c>
      <c r="C29" s="12" t="str">
        <f t="shared" si="1"/>
        <v>第四季度</v>
      </c>
      <c r="D29" s="15" t="s">
        <v>127</v>
      </c>
      <c r="E29" s="16" t="s">
        <v>119</v>
      </c>
      <c r="F29" s="8">
        <v>25</v>
      </c>
      <c r="G29" s="8">
        <v>35</v>
      </c>
      <c r="H29" s="8">
        <f t="shared" si="0"/>
        <v>875</v>
      </c>
    </row>
    <row r="30" spans="1:8" ht="15.6" x14ac:dyDescent="0.25">
      <c r="A30" s="18" t="s">
        <v>120</v>
      </c>
      <c r="B30" s="11">
        <v>44136</v>
      </c>
      <c r="C30" s="12" t="str">
        <f t="shared" si="1"/>
        <v>第四季度</v>
      </c>
      <c r="D30" s="18" t="s">
        <v>128</v>
      </c>
      <c r="E30" s="17" t="s">
        <v>119</v>
      </c>
      <c r="F30" s="8">
        <v>15</v>
      </c>
      <c r="G30" s="8">
        <v>40</v>
      </c>
      <c r="H30" s="8">
        <f t="shared" si="0"/>
        <v>600</v>
      </c>
    </row>
    <row r="31" spans="1:8" ht="15.6" x14ac:dyDescent="0.25">
      <c r="A31" s="18" t="s">
        <v>120</v>
      </c>
      <c r="B31" s="11">
        <v>44166</v>
      </c>
      <c r="C31" s="12" t="str">
        <f t="shared" si="1"/>
        <v>第四季度</v>
      </c>
      <c r="D31" s="15" t="s">
        <v>129</v>
      </c>
      <c r="E31" s="16" t="s">
        <v>62</v>
      </c>
      <c r="F31" s="8">
        <v>20</v>
      </c>
      <c r="G31" s="8">
        <v>40</v>
      </c>
      <c r="H31" s="8">
        <f t="shared" si="0"/>
        <v>800</v>
      </c>
    </row>
    <row r="32" spans="1:8" ht="18" x14ac:dyDescent="0.25">
      <c r="A32" s="18" t="s">
        <v>130</v>
      </c>
      <c r="B32" s="11">
        <v>43831</v>
      </c>
      <c r="C32" s="12" t="str">
        <f t="shared" si="1"/>
        <v>第一季度</v>
      </c>
      <c r="D32" s="15" t="s">
        <v>131</v>
      </c>
      <c r="E32" s="17" t="s">
        <v>132</v>
      </c>
      <c r="F32" s="8">
        <v>2</v>
      </c>
      <c r="G32" s="8">
        <v>289</v>
      </c>
      <c r="H32" s="8">
        <v>578</v>
      </c>
    </row>
    <row r="33" spans="1:8" ht="15.6" x14ac:dyDescent="0.25">
      <c r="A33" s="18" t="s">
        <v>133</v>
      </c>
      <c r="B33" s="11">
        <v>43862</v>
      </c>
      <c r="C33" s="12" t="str">
        <f t="shared" si="1"/>
        <v>第一季度</v>
      </c>
      <c r="D33" s="15" t="s">
        <v>134</v>
      </c>
      <c r="E33" s="8" t="s">
        <v>132</v>
      </c>
      <c r="F33" s="8">
        <v>2</v>
      </c>
      <c r="G33" s="8">
        <v>395</v>
      </c>
      <c r="H33" s="8">
        <v>790</v>
      </c>
    </row>
    <row r="34" spans="1:8" x14ac:dyDescent="0.25">
      <c r="A34" s="19" t="s">
        <v>83</v>
      </c>
      <c r="B34" s="11">
        <v>43891</v>
      </c>
      <c r="C34" s="12" t="str">
        <f t="shared" si="1"/>
        <v>第一季度</v>
      </c>
      <c r="D34" s="20" t="s">
        <v>84</v>
      </c>
      <c r="E34" s="8" t="s">
        <v>135</v>
      </c>
      <c r="F34" s="8">
        <v>1</v>
      </c>
      <c r="G34" s="8">
        <v>289</v>
      </c>
      <c r="H34" s="8">
        <v>289</v>
      </c>
    </row>
    <row r="35" spans="1:8" ht="15.6" x14ac:dyDescent="0.25">
      <c r="A35" s="14" t="s">
        <v>136</v>
      </c>
      <c r="B35" s="11">
        <v>43922</v>
      </c>
      <c r="C35" s="12" t="str">
        <f t="shared" si="1"/>
        <v>第二季度</v>
      </c>
      <c r="D35" s="15" t="s">
        <v>137</v>
      </c>
      <c r="E35" s="8" t="s">
        <v>132</v>
      </c>
      <c r="F35" s="8">
        <v>3</v>
      </c>
      <c r="G35" s="8">
        <v>497</v>
      </c>
      <c r="H35" s="8">
        <v>1491</v>
      </c>
    </row>
    <row r="36" spans="1:8" ht="15.6" x14ac:dyDescent="0.25">
      <c r="A36" s="14" t="s">
        <v>138</v>
      </c>
      <c r="B36" s="11">
        <v>43952</v>
      </c>
      <c r="C36" s="12" t="str">
        <f t="shared" si="1"/>
        <v>第二季度</v>
      </c>
      <c r="D36" s="15" t="s">
        <v>89</v>
      </c>
      <c r="E36" s="8" t="s">
        <v>85</v>
      </c>
      <c r="F36" s="8">
        <v>1</v>
      </c>
      <c r="G36" s="8">
        <v>426</v>
      </c>
      <c r="H36" s="8">
        <v>426</v>
      </c>
    </row>
    <row r="37" spans="1:8" ht="15.6" x14ac:dyDescent="0.25">
      <c r="A37" s="14" t="s">
        <v>86</v>
      </c>
      <c r="B37" s="11">
        <v>43983</v>
      </c>
      <c r="C37" s="12" t="str">
        <f t="shared" si="1"/>
        <v>第二季度</v>
      </c>
      <c r="D37" s="15" t="s">
        <v>139</v>
      </c>
      <c r="E37" s="8" t="s">
        <v>132</v>
      </c>
      <c r="F37" s="8">
        <v>2</v>
      </c>
      <c r="G37" s="8">
        <v>289</v>
      </c>
      <c r="H37" s="8">
        <v>578</v>
      </c>
    </row>
    <row r="38" spans="1:8" ht="15.6" x14ac:dyDescent="0.25">
      <c r="A38" s="14" t="s">
        <v>138</v>
      </c>
      <c r="B38" s="11">
        <v>44013</v>
      </c>
      <c r="C38" s="12" t="str">
        <f t="shared" si="1"/>
        <v>第三季度</v>
      </c>
      <c r="D38" s="15" t="s">
        <v>140</v>
      </c>
      <c r="E38" s="8" t="s">
        <v>132</v>
      </c>
      <c r="F38" s="8">
        <v>2</v>
      </c>
      <c r="G38" s="8">
        <v>467</v>
      </c>
      <c r="H38" s="8">
        <v>934</v>
      </c>
    </row>
  </sheetData>
  <autoFilter ref="B7:H38"/>
  <mergeCells count="1">
    <mergeCell ref="J1:L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B1" zoomScale="115" zoomScaleNormal="115" workbookViewId="0">
      <pane xSplit="2" ySplit="2" topLeftCell="F6" activePane="bottomRight" state="frozen"/>
      <selection activeCell="B1" sqref="B1"/>
      <selection pane="topRight" activeCell="D1" sqref="D1"/>
      <selection pane="bottomLeft" activeCell="B3" sqref="B3"/>
      <selection pane="bottomRight" activeCell="P20" sqref="P20"/>
    </sheetView>
  </sheetViews>
  <sheetFormatPr defaultRowHeight="14.4" x14ac:dyDescent="0.25"/>
  <cols>
    <col min="1" max="1" width="9" style="24"/>
    <col min="3" max="3" width="11" customWidth="1"/>
    <col min="7" max="8" width="15.109375" bestFit="1" customWidth="1"/>
    <col min="10" max="10" width="13" bestFit="1" customWidth="1"/>
    <col min="14" max="14" width="9.77734375" customWidth="1"/>
    <col min="15" max="15" width="15.77734375" customWidth="1"/>
    <col min="16" max="16" width="13.44140625" customWidth="1"/>
  </cols>
  <sheetData>
    <row r="1" spans="1:18" x14ac:dyDescent="0.25">
      <c r="A1" s="29" t="s">
        <v>159</v>
      </c>
      <c r="B1" s="30" t="s">
        <v>160</v>
      </c>
      <c r="C1" s="27" t="s">
        <v>187</v>
      </c>
      <c r="D1" s="27"/>
      <c r="E1" s="27"/>
      <c r="F1" s="27"/>
      <c r="G1" s="27"/>
      <c r="H1" s="27"/>
      <c r="I1" s="27" t="s">
        <v>188</v>
      </c>
      <c r="J1" s="27"/>
      <c r="K1" s="27"/>
      <c r="L1" s="27"/>
      <c r="M1" s="27"/>
      <c r="N1" s="27" t="s">
        <v>186</v>
      </c>
      <c r="O1" s="27" t="s">
        <v>194</v>
      </c>
      <c r="P1" s="27" t="s">
        <v>195</v>
      </c>
      <c r="Q1" s="27" t="s">
        <v>196</v>
      </c>
      <c r="R1" s="28"/>
    </row>
    <row r="2" spans="1:18" ht="14.25" customHeight="1" x14ac:dyDescent="0.25">
      <c r="A2" s="29"/>
      <c r="B2" s="30"/>
      <c r="C2" s="2" t="s">
        <v>179</v>
      </c>
      <c r="D2" s="2" t="s">
        <v>180</v>
      </c>
      <c r="E2" s="2" t="s">
        <v>181</v>
      </c>
      <c r="F2" s="2" t="s">
        <v>182</v>
      </c>
      <c r="G2" s="3" t="s">
        <v>190</v>
      </c>
      <c r="H2" s="25" t="s">
        <v>189</v>
      </c>
      <c r="I2" s="3" t="s">
        <v>183</v>
      </c>
      <c r="J2" s="3" t="s">
        <v>191</v>
      </c>
      <c r="K2" s="3" t="s">
        <v>184</v>
      </c>
      <c r="L2" s="3" t="s">
        <v>185</v>
      </c>
      <c r="M2" s="3" t="s">
        <v>192</v>
      </c>
      <c r="N2" s="27"/>
      <c r="O2" s="27"/>
      <c r="P2" s="27"/>
      <c r="Q2" s="27"/>
      <c r="R2" s="28"/>
    </row>
    <row r="3" spans="1:18" ht="15.6" x14ac:dyDescent="0.25">
      <c r="A3" s="2">
        <f>ROW()-2</f>
        <v>1</v>
      </c>
      <c r="B3" s="23" t="s">
        <v>161</v>
      </c>
      <c r="C3" s="3">
        <v>1834.48</v>
      </c>
      <c r="D3" s="3">
        <v>0</v>
      </c>
      <c r="E3" s="3">
        <v>300</v>
      </c>
      <c r="F3" s="3">
        <v>8.4</v>
      </c>
      <c r="G3" s="3">
        <v>60.71</v>
      </c>
      <c r="H3" s="3">
        <f>SUM(C3:G3)</f>
        <v>2203.59</v>
      </c>
      <c r="I3" s="3">
        <v>348.7</v>
      </c>
      <c r="J3" s="3">
        <v>209</v>
      </c>
      <c r="K3" s="3">
        <v>0</v>
      </c>
      <c r="L3" s="3"/>
      <c r="M3" s="3">
        <f>SUM(J3:L3)</f>
        <v>209</v>
      </c>
      <c r="N3" s="3">
        <f>H3-M3</f>
        <v>1994.5900000000001</v>
      </c>
      <c r="O3" s="3">
        <f>ROUND(N3,1)</f>
        <v>1994.6</v>
      </c>
      <c r="P3" s="3">
        <f>ROUNDUP(N3,1)</f>
        <v>1994.6</v>
      </c>
      <c r="Q3" s="3">
        <f>ROUNDDOWN(N3,1)</f>
        <v>1994.5</v>
      </c>
    </row>
    <row r="4" spans="1:18" ht="15.6" x14ac:dyDescent="0.25">
      <c r="A4" s="2">
        <f t="shared" ref="A4:A23" si="0">ROW()-2</f>
        <v>2</v>
      </c>
      <c r="B4" s="23" t="s">
        <v>162</v>
      </c>
      <c r="C4" s="3">
        <v>1834.44</v>
      </c>
      <c r="D4" s="3">
        <v>0</v>
      </c>
      <c r="E4" s="3">
        <v>300</v>
      </c>
      <c r="F4" s="3">
        <v>8.4</v>
      </c>
      <c r="G4" s="3">
        <v>30.36</v>
      </c>
      <c r="H4" s="3">
        <f t="shared" ref="H4:H23" si="1">SUM(C4:G4)</f>
        <v>2173.2000000000003</v>
      </c>
      <c r="I4" s="3">
        <v>348.7</v>
      </c>
      <c r="J4" s="3">
        <v>169</v>
      </c>
      <c r="K4" s="3"/>
      <c r="L4" s="3"/>
      <c r="M4" s="3">
        <f t="shared" ref="M4:M23" si="2">SUM(J4:L4)</f>
        <v>169</v>
      </c>
      <c r="N4" s="3">
        <f t="shared" ref="N4:N23" si="3">H4-M4</f>
        <v>2004.2000000000003</v>
      </c>
      <c r="O4" s="3">
        <f t="shared" ref="O4:O23" si="4">ROUND(N4,1)</f>
        <v>2004.2</v>
      </c>
      <c r="P4" s="3">
        <f t="shared" ref="P4:P23" si="5">ROUNDUP(N4,1)</f>
        <v>2004.2</v>
      </c>
      <c r="Q4" s="3">
        <f t="shared" ref="Q4:Q23" si="6">ROUNDDOWN(N4,1)</f>
        <v>2004.2</v>
      </c>
    </row>
    <row r="5" spans="1:18" ht="15.6" x14ac:dyDescent="0.25">
      <c r="A5" s="2">
        <f t="shared" si="0"/>
        <v>3</v>
      </c>
      <c r="B5" s="23" t="s">
        <v>163</v>
      </c>
      <c r="C5" s="3">
        <v>2750</v>
      </c>
      <c r="D5" s="3">
        <v>0</v>
      </c>
      <c r="E5" s="3">
        <v>300</v>
      </c>
      <c r="F5" s="3">
        <v>552</v>
      </c>
      <c r="G5" s="3">
        <v>0</v>
      </c>
      <c r="H5" s="3">
        <f t="shared" si="1"/>
        <v>3602</v>
      </c>
      <c r="I5" s="3">
        <v>348.7</v>
      </c>
      <c r="J5" s="3">
        <v>156</v>
      </c>
      <c r="K5" s="3"/>
      <c r="L5" s="3"/>
      <c r="M5" s="3">
        <f t="shared" si="2"/>
        <v>156</v>
      </c>
      <c r="N5" s="3">
        <f t="shared" si="3"/>
        <v>3446</v>
      </c>
      <c r="O5" s="3">
        <f t="shared" si="4"/>
        <v>3446</v>
      </c>
      <c r="P5" s="3">
        <f t="shared" si="5"/>
        <v>3446</v>
      </c>
      <c r="Q5" s="3">
        <f t="shared" si="6"/>
        <v>3446</v>
      </c>
    </row>
    <row r="6" spans="1:18" ht="15.6" x14ac:dyDescent="0.25">
      <c r="A6" s="2">
        <f t="shared" si="0"/>
        <v>4</v>
      </c>
      <c r="B6" s="23" t="s">
        <v>164</v>
      </c>
      <c r="C6" s="3">
        <v>2190</v>
      </c>
      <c r="D6" s="3">
        <v>0</v>
      </c>
      <c r="E6" s="3">
        <v>300</v>
      </c>
      <c r="F6" s="3">
        <v>0</v>
      </c>
      <c r="G6" s="3">
        <v>0</v>
      </c>
      <c r="H6" s="3">
        <f t="shared" si="1"/>
        <v>2490</v>
      </c>
      <c r="I6" s="3">
        <v>348.7</v>
      </c>
      <c r="J6" s="3">
        <v>96</v>
      </c>
      <c r="K6" s="3"/>
      <c r="L6" s="3"/>
      <c r="M6" s="3">
        <f t="shared" si="2"/>
        <v>96</v>
      </c>
      <c r="N6" s="3">
        <f t="shared" si="3"/>
        <v>2394</v>
      </c>
      <c r="O6" s="3">
        <f t="shared" si="4"/>
        <v>2394</v>
      </c>
      <c r="P6" s="3">
        <f t="shared" si="5"/>
        <v>2394</v>
      </c>
      <c r="Q6" s="3">
        <f t="shared" si="6"/>
        <v>2394</v>
      </c>
    </row>
    <row r="7" spans="1:18" ht="15.6" x14ac:dyDescent="0.25">
      <c r="A7" s="2">
        <f t="shared" si="0"/>
        <v>5</v>
      </c>
      <c r="B7" s="23" t="s">
        <v>165</v>
      </c>
      <c r="C7" s="3">
        <v>2156.3200000000002</v>
      </c>
      <c r="D7" s="3">
        <v>0</v>
      </c>
      <c r="E7" s="3">
        <v>300</v>
      </c>
      <c r="F7" s="3">
        <v>1421.28</v>
      </c>
      <c r="G7" s="3">
        <v>0</v>
      </c>
      <c r="H7" s="3">
        <f t="shared" si="1"/>
        <v>3877.6000000000004</v>
      </c>
      <c r="I7" s="3">
        <v>348.7</v>
      </c>
      <c r="J7" s="3">
        <v>247</v>
      </c>
      <c r="K7" s="3"/>
      <c r="L7" s="3"/>
      <c r="M7" s="3">
        <f t="shared" si="2"/>
        <v>247</v>
      </c>
      <c r="N7" s="3">
        <f t="shared" si="3"/>
        <v>3630.6000000000004</v>
      </c>
      <c r="O7" s="3">
        <f t="shared" si="4"/>
        <v>3630.6</v>
      </c>
      <c r="P7" s="3">
        <f t="shared" si="5"/>
        <v>3630.6</v>
      </c>
      <c r="Q7" s="3">
        <f t="shared" si="6"/>
        <v>3630.6</v>
      </c>
    </row>
    <row r="8" spans="1:18" ht="15.6" x14ac:dyDescent="0.25">
      <c r="A8" s="2">
        <f t="shared" si="0"/>
        <v>6</v>
      </c>
      <c r="B8" s="23" t="s">
        <v>166</v>
      </c>
      <c r="C8" s="3">
        <v>2449.2800000000002</v>
      </c>
      <c r="D8" s="3">
        <v>0</v>
      </c>
      <c r="E8" s="3">
        <v>300</v>
      </c>
      <c r="F8" s="3">
        <v>1557.12</v>
      </c>
      <c r="G8" s="3">
        <v>0</v>
      </c>
      <c r="H8" s="3">
        <f t="shared" si="1"/>
        <v>4306.3999999999996</v>
      </c>
      <c r="I8" s="3">
        <v>348.7</v>
      </c>
      <c r="J8" s="3">
        <v>73</v>
      </c>
      <c r="K8" s="3"/>
      <c r="L8" s="3"/>
      <c r="M8" s="3">
        <f t="shared" si="2"/>
        <v>73</v>
      </c>
      <c r="N8" s="3">
        <f t="shared" si="3"/>
        <v>4233.3999999999996</v>
      </c>
      <c r="O8" s="3">
        <f t="shared" si="4"/>
        <v>4233.3999999999996</v>
      </c>
      <c r="P8" s="3">
        <f t="shared" si="5"/>
        <v>4233.3999999999996</v>
      </c>
      <c r="Q8" s="3">
        <f t="shared" si="6"/>
        <v>4233.3999999999996</v>
      </c>
    </row>
    <row r="9" spans="1:18" ht="15.6" x14ac:dyDescent="0.25">
      <c r="A9" s="2">
        <f t="shared" si="0"/>
        <v>7</v>
      </c>
      <c r="B9" s="23" t="s">
        <v>167</v>
      </c>
      <c r="C9" s="3">
        <v>1434.45</v>
      </c>
      <c r="D9" s="3">
        <v>406.21</v>
      </c>
      <c r="E9" s="3">
        <v>300</v>
      </c>
      <c r="F9" s="3">
        <v>89.83</v>
      </c>
      <c r="G9" s="3">
        <v>464.1</v>
      </c>
      <c r="H9" s="3">
        <f t="shared" si="1"/>
        <v>2694.5899999999997</v>
      </c>
      <c r="I9" s="3">
        <v>348.7</v>
      </c>
      <c r="J9" s="3">
        <v>231</v>
      </c>
      <c r="K9" s="3">
        <v>0</v>
      </c>
      <c r="L9" s="3"/>
      <c r="M9" s="3">
        <f t="shared" si="2"/>
        <v>231</v>
      </c>
      <c r="N9" s="3">
        <f t="shared" si="3"/>
        <v>2463.5899999999997</v>
      </c>
      <c r="O9" s="3">
        <f t="shared" si="4"/>
        <v>2463.6</v>
      </c>
      <c r="P9" s="3">
        <f t="shared" si="5"/>
        <v>2463.6</v>
      </c>
      <c r="Q9" s="3">
        <f t="shared" si="6"/>
        <v>2463.5</v>
      </c>
    </row>
    <row r="10" spans="1:18" ht="15.6" x14ac:dyDescent="0.25">
      <c r="A10" s="2">
        <f t="shared" si="0"/>
        <v>8</v>
      </c>
      <c r="B10" s="23" t="s">
        <v>168</v>
      </c>
      <c r="C10" s="3">
        <v>1901.27</v>
      </c>
      <c r="D10" s="3">
        <v>448.86</v>
      </c>
      <c r="E10" s="3"/>
      <c r="F10" s="3">
        <v>178.87</v>
      </c>
      <c r="G10" s="3">
        <v>540.79999999999995</v>
      </c>
      <c r="H10" s="3">
        <f t="shared" si="1"/>
        <v>3069.8</v>
      </c>
      <c r="I10" s="3">
        <v>348.7</v>
      </c>
      <c r="J10" s="3">
        <v>167</v>
      </c>
      <c r="K10" s="3">
        <v>0</v>
      </c>
      <c r="L10" s="3"/>
      <c r="M10" s="3">
        <f t="shared" si="2"/>
        <v>167</v>
      </c>
      <c r="N10" s="3">
        <f t="shared" si="3"/>
        <v>2902.8</v>
      </c>
      <c r="O10" s="3">
        <f t="shared" si="4"/>
        <v>2902.8</v>
      </c>
      <c r="P10" s="3">
        <f t="shared" si="5"/>
        <v>2902.8</v>
      </c>
      <c r="Q10" s="3">
        <f t="shared" si="6"/>
        <v>2902.8</v>
      </c>
    </row>
    <row r="11" spans="1:18" ht="15.6" x14ac:dyDescent="0.25">
      <c r="A11" s="2">
        <f t="shared" si="0"/>
        <v>9</v>
      </c>
      <c r="B11" s="23" t="s">
        <v>169</v>
      </c>
      <c r="C11" s="3">
        <v>1753.37</v>
      </c>
      <c r="D11" s="3">
        <v>475.39</v>
      </c>
      <c r="E11" s="3">
        <v>300</v>
      </c>
      <c r="F11" s="3">
        <v>297.98</v>
      </c>
      <c r="G11" s="3">
        <v>601.86</v>
      </c>
      <c r="H11" s="3">
        <f t="shared" si="1"/>
        <v>3428.6</v>
      </c>
      <c r="I11" s="3">
        <v>348.7</v>
      </c>
      <c r="J11" s="3">
        <v>42</v>
      </c>
      <c r="K11" s="3">
        <v>0</v>
      </c>
      <c r="L11" s="3"/>
      <c r="M11" s="3">
        <f t="shared" si="2"/>
        <v>42</v>
      </c>
      <c r="N11" s="3">
        <f t="shared" si="3"/>
        <v>3386.6</v>
      </c>
      <c r="O11" s="3">
        <f t="shared" si="4"/>
        <v>3386.6</v>
      </c>
      <c r="P11" s="3">
        <f t="shared" si="5"/>
        <v>3386.6</v>
      </c>
      <c r="Q11" s="3">
        <f t="shared" si="6"/>
        <v>3386.6</v>
      </c>
    </row>
    <row r="12" spans="1:18" ht="15.6" x14ac:dyDescent="0.25">
      <c r="A12" s="2">
        <f t="shared" si="0"/>
        <v>10</v>
      </c>
      <c r="B12" s="23" t="s">
        <v>156</v>
      </c>
      <c r="C12" s="3">
        <v>3019.96</v>
      </c>
      <c r="D12" s="3">
        <v>105.76</v>
      </c>
      <c r="E12" s="3">
        <v>300</v>
      </c>
      <c r="F12" s="3">
        <v>0</v>
      </c>
      <c r="G12" s="3">
        <v>42.58</v>
      </c>
      <c r="H12" s="3">
        <f t="shared" si="1"/>
        <v>3468.3</v>
      </c>
      <c r="I12" s="3">
        <v>348.7</v>
      </c>
      <c r="J12" s="3">
        <v>27</v>
      </c>
      <c r="K12" s="3">
        <v>0</v>
      </c>
      <c r="L12" s="3"/>
      <c r="M12" s="3">
        <f t="shared" si="2"/>
        <v>27</v>
      </c>
      <c r="N12" s="3">
        <f t="shared" si="3"/>
        <v>3441.3</v>
      </c>
      <c r="O12" s="3">
        <f t="shared" si="4"/>
        <v>3441.3</v>
      </c>
      <c r="P12" s="3">
        <f t="shared" si="5"/>
        <v>3441.3</v>
      </c>
      <c r="Q12" s="3">
        <f t="shared" si="6"/>
        <v>3441.3</v>
      </c>
    </row>
    <row r="13" spans="1:18" ht="15.6" x14ac:dyDescent="0.25">
      <c r="A13" s="2">
        <f t="shared" si="0"/>
        <v>11</v>
      </c>
      <c r="B13" s="23" t="s">
        <v>170</v>
      </c>
      <c r="C13" s="3">
        <v>3525.61</v>
      </c>
      <c r="D13" s="3">
        <v>106.44</v>
      </c>
      <c r="E13" s="3">
        <v>300</v>
      </c>
      <c r="F13" s="3">
        <v>0</v>
      </c>
      <c r="G13" s="3">
        <v>65.25</v>
      </c>
      <c r="H13" s="3">
        <f t="shared" si="1"/>
        <v>3997.3</v>
      </c>
      <c r="I13" s="3">
        <v>348.7</v>
      </c>
      <c r="J13" s="3">
        <v>113</v>
      </c>
      <c r="K13" s="3">
        <v>0</v>
      </c>
      <c r="L13" s="3">
        <v>241.2</v>
      </c>
      <c r="M13" s="3">
        <f t="shared" si="2"/>
        <v>354.2</v>
      </c>
      <c r="N13" s="3">
        <f t="shared" si="3"/>
        <v>3643.1000000000004</v>
      </c>
      <c r="O13" s="3">
        <f t="shared" si="4"/>
        <v>3643.1</v>
      </c>
      <c r="P13" s="3">
        <f t="shared" si="5"/>
        <v>3643.1</v>
      </c>
      <c r="Q13" s="3">
        <f t="shared" si="6"/>
        <v>3643.1</v>
      </c>
    </row>
    <row r="14" spans="1:18" ht="15.6" x14ac:dyDescent="0.25">
      <c r="A14" s="2">
        <f t="shared" si="0"/>
        <v>12</v>
      </c>
      <c r="B14" s="23" t="s">
        <v>157</v>
      </c>
      <c r="C14" s="3">
        <v>2032.92</v>
      </c>
      <c r="D14" s="3">
        <v>314.11</v>
      </c>
      <c r="E14" s="3">
        <v>300</v>
      </c>
      <c r="F14" s="3">
        <v>349.95</v>
      </c>
      <c r="G14" s="3">
        <v>643.41</v>
      </c>
      <c r="H14" s="3">
        <f t="shared" si="1"/>
        <v>3640.39</v>
      </c>
      <c r="I14" s="3">
        <v>348.7</v>
      </c>
      <c r="J14" s="3">
        <v>135</v>
      </c>
      <c r="K14" s="3">
        <v>0</v>
      </c>
      <c r="L14" s="3"/>
      <c r="M14" s="3">
        <f t="shared" si="2"/>
        <v>135</v>
      </c>
      <c r="N14" s="3">
        <f t="shared" si="3"/>
        <v>3505.39</v>
      </c>
      <c r="O14" s="3">
        <f t="shared" si="4"/>
        <v>3505.4</v>
      </c>
      <c r="P14" s="3">
        <f t="shared" si="5"/>
        <v>3505.4</v>
      </c>
      <c r="Q14" s="3">
        <f t="shared" si="6"/>
        <v>3505.3</v>
      </c>
    </row>
    <row r="15" spans="1:18" ht="15.6" x14ac:dyDescent="0.25">
      <c r="A15" s="2">
        <f t="shared" si="0"/>
        <v>13</v>
      </c>
      <c r="B15" s="23" t="s">
        <v>171</v>
      </c>
      <c r="C15" s="3">
        <v>2760.63</v>
      </c>
      <c r="D15" s="3">
        <v>0</v>
      </c>
      <c r="E15" s="3">
        <v>300</v>
      </c>
      <c r="F15" s="3">
        <v>454.31</v>
      </c>
      <c r="G15" s="3">
        <v>130.88</v>
      </c>
      <c r="H15" s="3">
        <f t="shared" si="1"/>
        <v>3645.82</v>
      </c>
      <c r="I15" s="3">
        <v>348.7</v>
      </c>
      <c r="J15" s="3">
        <v>176</v>
      </c>
      <c r="K15" s="3">
        <v>0</v>
      </c>
      <c r="L15" s="3"/>
      <c r="M15" s="3">
        <f t="shared" si="2"/>
        <v>176</v>
      </c>
      <c r="N15" s="3">
        <f t="shared" si="3"/>
        <v>3469.82</v>
      </c>
      <c r="O15" s="3">
        <f t="shared" si="4"/>
        <v>3469.8</v>
      </c>
      <c r="P15" s="3">
        <f t="shared" si="5"/>
        <v>3469.9</v>
      </c>
      <c r="Q15" s="3">
        <f t="shared" si="6"/>
        <v>3469.8</v>
      </c>
    </row>
    <row r="16" spans="1:18" ht="15.6" x14ac:dyDescent="0.25">
      <c r="A16" s="2">
        <f t="shared" si="0"/>
        <v>14</v>
      </c>
      <c r="B16" s="23" t="s">
        <v>172</v>
      </c>
      <c r="C16" s="3">
        <v>2760.63</v>
      </c>
      <c r="D16" s="3">
        <v>0</v>
      </c>
      <c r="E16" s="3">
        <v>300</v>
      </c>
      <c r="F16" s="3">
        <v>310.85000000000002</v>
      </c>
      <c r="G16" s="3">
        <v>100.32</v>
      </c>
      <c r="H16" s="3">
        <f t="shared" si="1"/>
        <v>3471.8</v>
      </c>
      <c r="I16" s="3">
        <v>348.7</v>
      </c>
      <c r="J16" s="3">
        <v>197</v>
      </c>
      <c r="K16" s="3">
        <v>0</v>
      </c>
      <c r="L16" s="3"/>
      <c r="M16" s="3">
        <f t="shared" si="2"/>
        <v>197</v>
      </c>
      <c r="N16" s="3">
        <f t="shared" si="3"/>
        <v>3274.8</v>
      </c>
      <c r="O16" s="3">
        <f t="shared" si="4"/>
        <v>3274.8</v>
      </c>
      <c r="P16" s="3">
        <f t="shared" si="5"/>
        <v>3274.8</v>
      </c>
      <c r="Q16" s="3">
        <f t="shared" si="6"/>
        <v>3274.8</v>
      </c>
    </row>
    <row r="17" spans="1:17" ht="15.6" x14ac:dyDescent="0.25">
      <c r="A17" s="2">
        <f t="shared" si="0"/>
        <v>15</v>
      </c>
      <c r="B17" s="23" t="s">
        <v>173</v>
      </c>
      <c r="C17" s="3">
        <v>1364.57</v>
      </c>
      <c r="D17" s="3">
        <v>0</v>
      </c>
      <c r="E17" s="3">
        <v>300</v>
      </c>
      <c r="F17" s="3">
        <v>76.680000000000007</v>
      </c>
      <c r="G17" s="3">
        <v>140</v>
      </c>
      <c r="H17" s="3">
        <f t="shared" si="1"/>
        <v>1881.25</v>
      </c>
      <c r="I17" s="3">
        <v>348.7</v>
      </c>
      <c r="J17" s="3">
        <v>207</v>
      </c>
      <c r="K17" s="3">
        <v>0</v>
      </c>
      <c r="L17" s="3"/>
      <c r="M17" s="3">
        <f t="shared" si="2"/>
        <v>207</v>
      </c>
      <c r="N17" s="3">
        <f t="shared" si="3"/>
        <v>1674.25</v>
      </c>
      <c r="O17" s="3">
        <f t="shared" si="4"/>
        <v>1674.3</v>
      </c>
      <c r="P17" s="3">
        <f t="shared" si="5"/>
        <v>1674.3</v>
      </c>
      <c r="Q17" s="3">
        <f t="shared" si="6"/>
        <v>1674.2</v>
      </c>
    </row>
    <row r="18" spans="1:17" ht="15.6" x14ac:dyDescent="0.25">
      <c r="A18" s="2">
        <f t="shared" si="0"/>
        <v>16</v>
      </c>
      <c r="B18" s="23" t="s">
        <v>174</v>
      </c>
      <c r="C18" s="3">
        <v>4158.68</v>
      </c>
      <c r="D18" s="3">
        <v>0</v>
      </c>
      <c r="E18" s="3">
        <v>300</v>
      </c>
      <c r="F18" s="3">
        <v>0</v>
      </c>
      <c r="G18" s="3">
        <v>99.38</v>
      </c>
      <c r="H18" s="3">
        <f t="shared" si="1"/>
        <v>4558.0600000000004</v>
      </c>
      <c r="I18" s="3">
        <v>348.7</v>
      </c>
      <c r="J18" s="3">
        <v>134</v>
      </c>
      <c r="K18" s="3">
        <v>0</v>
      </c>
      <c r="L18" s="3">
        <v>241.2</v>
      </c>
      <c r="M18" s="3">
        <f t="shared" si="2"/>
        <v>375.2</v>
      </c>
      <c r="N18" s="3">
        <f>H18-M18</f>
        <v>4182.8600000000006</v>
      </c>
      <c r="O18" s="3">
        <f t="shared" si="4"/>
        <v>4182.8999999999996</v>
      </c>
      <c r="P18" s="3">
        <f t="shared" si="5"/>
        <v>4182.9000000000005</v>
      </c>
      <c r="Q18" s="3">
        <f t="shared" si="6"/>
        <v>4182.8</v>
      </c>
    </row>
    <row r="19" spans="1:17" ht="15.6" x14ac:dyDescent="0.25">
      <c r="A19" s="2">
        <f t="shared" si="0"/>
        <v>17</v>
      </c>
      <c r="B19" s="23" t="s">
        <v>175</v>
      </c>
      <c r="C19" s="3">
        <v>2613.69</v>
      </c>
      <c r="D19" s="3">
        <v>0</v>
      </c>
      <c r="E19" s="3">
        <v>300</v>
      </c>
      <c r="F19" s="3">
        <v>432.5</v>
      </c>
      <c r="G19" s="3">
        <v>88.03</v>
      </c>
      <c r="H19" s="3">
        <f t="shared" si="1"/>
        <v>3434.2200000000003</v>
      </c>
      <c r="I19" s="3">
        <v>348.7</v>
      </c>
      <c r="J19" s="3">
        <v>61</v>
      </c>
      <c r="K19" s="3">
        <v>0</v>
      </c>
      <c r="L19" s="3"/>
      <c r="M19" s="3">
        <f t="shared" si="2"/>
        <v>61</v>
      </c>
      <c r="N19" s="3">
        <f t="shared" si="3"/>
        <v>3373.2200000000003</v>
      </c>
      <c r="O19" s="3">
        <f t="shared" si="4"/>
        <v>3373.2</v>
      </c>
      <c r="P19" s="3">
        <f t="shared" si="5"/>
        <v>3373.2999999999997</v>
      </c>
      <c r="Q19" s="3">
        <f t="shared" si="6"/>
        <v>3373.2</v>
      </c>
    </row>
    <row r="20" spans="1:17" ht="15.6" x14ac:dyDescent="0.25">
      <c r="A20" s="2">
        <f t="shared" si="0"/>
        <v>18</v>
      </c>
      <c r="B20" s="23" t="s">
        <v>158</v>
      </c>
      <c r="C20" s="3">
        <v>2410.65</v>
      </c>
      <c r="D20" s="3">
        <v>0</v>
      </c>
      <c r="E20" s="3">
        <v>300</v>
      </c>
      <c r="F20" s="3">
        <v>387.25</v>
      </c>
      <c r="G20" s="3">
        <v>77.31</v>
      </c>
      <c r="H20" s="3">
        <f t="shared" si="1"/>
        <v>3175.21</v>
      </c>
      <c r="I20" s="3">
        <v>348.7</v>
      </c>
      <c r="J20" s="3">
        <v>60</v>
      </c>
      <c r="K20" s="3">
        <v>0</v>
      </c>
      <c r="L20" s="3"/>
      <c r="M20" s="3">
        <f t="shared" si="2"/>
        <v>60</v>
      </c>
      <c r="N20" s="3">
        <f t="shared" si="3"/>
        <v>3115.21</v>
      </c>
      <c r="O20" s="3">
        <f t="shared" si="4"/>
        <v>3115.2</v>
      </c>
      <c r="P20" s="3">
        <f t="shared" si="5"/>
        <v>3115.2999999999997</v>
      </c>
      <c r="Q20" s="3">
        <f t="shared" si="6"/>
        <v>3115.2</v>
      </c>
    </row>
    <row r="21" spans="1:17" ht="15.6" x14ac:dyDescent="0.25">
      <c r="A21" s="2">
        <f t="shared" si="0"/>
        <v>19</v>
      </c>
      <c r="B21" s="23" t="s">
        <v>176</v>
      </c>
      <c r="C21" s="3">
        <v>2370.3200000000002</v>
      </c>
      <c r="D21" s="3">
        <v>0</v>
      </c>
      <c r="E21" s="3">
        <v>300</v>
      </c>
      <c r="F21" s="3">
        <v>381.48</v>
      </c>
      <c r="G21" s="3">
        <v>60.32</v>
      </c>
      <c r="H21" s="3">
        <f t="shared" si="1"/>
        <v>3112.1200000000003</v>
      </c>
      <c r="I21" s="3">
        <v>348.7</v>
      </c>
      <c r="J21" s="3">
        <v>62</v>
      </c>
      <c r="K21" s="3">
        <v>0</v>
      </c>
      <c r="L21" s="3"/>
      <c r="M21" s="3">
        <f t="shared" si="2"/>
        <v>62</v>
      </c>
      <c r="N21" s="3">
        <f t="shared" si="3"/>
        <v>3050.1200000000003</v>
      </c>
      <c r="O21" s="3">
        <f t="shared" si="4"/>
        <v>3050.1</v>
      </c>
      <c r="P21" s="3">
        <f t="shared" si="5"/>
        <v>3050.2</v>
      </c>
      <c r="Q21" s="3">
        <f t="shared" si="6"/>
        <v>3050.1</v>
      </c>
    </row>
    <row r="22" spans="1:17" ht="15.6" x14ac:dyDescent="0.25">
      <c r="A22" s="2">
        <f t="shared" si="0"/>
        <v>20</v>
      </c>
      <c r="B22" s="23" t="s">
        <v>177</v>
      </c>
      <c r="C22" s="3">
        <v>2212.8200000000002</v>
      </c>
      <c r="D22" s="3">
        <v>0</v>
      </c>
      <c r="E22" s="3">
        <v>300</v>
      </c>
      <c r="F22" s="3">
        <v>252.08</v>
      </c>
      <c r="G22" s="3">
        <v>18.899999999999999</v>
      </c>
      <c r="H22" s="3">
        <f t="shared" si="1"/>
        <v>2783.8</v>
      </c>
      <c r="I22" s="3">
        <v>348.7</v>
      </c>
      <c r="J22" s="3">
        <v>17</v>
      </c>
      <c r="K22" s="3">
        <v>0</v>
      </c>
      <c r="L22" s="3"/>
      <c r="M22" s="3">
        <f t="shared" si="2"/>
        <v>17</v>
      </c>
      <c r="N22" s="3">
        <f t="shared" si="3"/>
        <v>2766.8</v>
      </c>
      <c r="O22" s="3">
        <f t="shared" si="4"/>
        <v>2766.8</v>
      </c>
      <c r="P22" s="3">
        <f t="shared" si="5"/>
        <v>2766.8</v>
      </c>
      <c r="Q22" s="3">
        <f t="shared" si="6"/>
        <v>2766.8</v>
      </c>
    </row>
    <row r="23" spans="1:17" ht="15.6" x14ac:dyDescent="0.25">
      <c r="A23" s="2">
        <f t="shared" si="0"/>
        <v>21</v>
      </c>
      <c r="B23" s="23" t="s">
        <v>178</v>
      </c>
      <c r="C23" s="3">
        <v>2460.5300000000002</v>
      </c>
      <c r="D23" s="3">
        <v>0</v>
      </c>
      <c r="E23" s="3">
        <v>300</v>
      </c>
      <c r="F23" s="3">
        <v>280.37</v>
      </c>
      <c r="G23" s="3">
        <v>0</v>
      </c>
      <c r="H23" s="3">
        <f t="shared" si="1"/>
        <v>3040.9</v>
      </c>
      <c r="I23" s="3">
        <v>348.7</v>
      </c>
      <c r="J23" s="3">
        <v>58</v>
      </c>
      <c r="K23" s="3">
        <v>0</v>
      </c>
      <c r="L23" s="3"/>
      <c r="M23" s="3">
        <f t="shared" si="2"/>
        <v>58</v>
      </c>
      <c r="N23" s="3">
        <f t="shared" si="3"/>
        <v>2982.9</v>
      </c>
      <c r="O23" s="3">
        <f t="shared" si="4"/>
        <v>2982.9</v>
      </c>
      <c r="P23" s="3">
        <f t="shared" si="5"/>
        <v>2982.9</v>
      </c>
      <c r="Q23" s="3">
        <f t="shared" si="6"/>
        <v>2982.9</v>
      </c>
    </row>
    <row r="24" spans="1:17" x14ac:dyDescent="0.25">
      <c r="A24" s="2"/>
      <c r="B24" s="3" t="s">
        <v>193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f>SUM(N3:N23)</f>
        <v>64935.55000000001</v>
      </c>
      <c r="O24" s="3">
        <f t="shared" ref="O24:Q24" si="7">SUM(O3:O23)</f>
        <v>64935.600000000006</v>
      </c>
      <c r="P24" s="3">
        <f t="shared" si="7"/>
        <v>64936.000000000015</v>
      </c>
      <c r="Q24" s="3">
        <f t="shared" si="7"/>
        <v>64935.100000000006</v>
      </c>
    </row>
  </sheetData>
  <mergeCells count="9">
    <mergeCell ref="A1:A2"/>
    <mergeCell ref="B1:B2"/>
    <mergeCell ref="C1:H1"/>
    <mergeCell ref="I1:M1"/>
    <mergeCell ref="N1:N2"/>
    <mergeCell ref="O1:O2"/>
    <mergeCell ref="P1:P2"/>
    <mergeCell ref="Q1:Q2"/>
    <mergeCell ref="R1:R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round</vt:lpstr>
      <vt:lpstr>roundup</vt:lpstr>
      <vt:lpstr>rounddowm</vt:lpstr>
      <vt:lpstr>roundup示例</vt:lpstr>
      <vt:lpstr>int示例</vt:lpstr>
      <vt:lpstr>三个函数应用示例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2021-09-02T01:56:07Z</dcterms:created>
  <dcterms:modified xsi:type="dcterms:W3CDTF">2021-09-04T07:36:52Z</dcterms:modified>
</cp:coreProperties>
</file>