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18228" windowHeight="7632" activeTab="3"/>
  </bookViews>
  <sheets>
    <sheet name="示例1" sheetId="1" r:id="rId1"/>
    <sheet name="Sheet2" sheetId="2" r:id="rId2"/>
    <sheet name="示例1 (2)" sheetId="3" r:id="rId3"/>
    <sheet name="Sheet2 (2)" sheetId="4" r:id="rId4"/>
  </sheets>
  <calcPr calcId="144525"/>
</workbook>
</file>

<file path=xl/calcChain.xml><?xml version="1.0" encoding="utf-8"?>
<calcChain xmlns="http://schemas.openxmlformats.org/spreadsheetml/2006/main">
  <c r="F4" i="4" l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" i="4"/>
  <c r="F3" i="4"/>
  <c r="G2" i="4"/>
  <c r="H9" i="4" s="1"/>
  <c r="I3" i="3" a="1"/>
  <c r="I3" i="3" s="1"/>
  <c r="I4" i="3" a="1"/>
  <c r="I4" i="3"/>
  <c r="I5" i="3" a="1"/>
  <c r="I5" i="3" s="1"/>
  <c r="I6" i="3" a="1"/>
  <c r="I6" i="3"/>
  <c r="I7" i="3" a="1"/>
  <c r="I7" i="3" s="1"/>
  <c r="I8" i="3" a="1"/>
  <c r="I8" i="3"/>
  <c r="I9" i="3" a="1"/>
  <c r="I9" i="3" s="1"/>
  <c r="I10" i="3" a="1"/>
  <c r="I10" i="3" s="1"/>
  <c r="I11" i="3" a="1"/>
  <c r="I11" i="3" s="1"/>
  <c r="I12" i="3" a="1"/>
  <c r="I12" i="3" s="1"/>
  <c r="I13" i="3" a="1"/>
  <c r="I13" i="3" s="1"/>
  <c r="I14" i="3" a="1"/>
  <c r="I14" i="3" s="1"/>
  <c r="I15" i="3" a="1"/>
  <c r="I15" i="3" s="1"/>
  <c r="I16" i="3" a="1"/>
  <c r="I16" i="3" s="1"/>
  <c r="I17" i="3" a="1"/>
  <c r="I17" i="3" s="1"/>
  <c r="I18" i="3" a="1"/>
  <c r="I18" i="3" s="1"/>
  <c r="I19" i="3" a="1"/>
  <c r="I19" i="3" s="1"/>
  <c r="I20" i="3" a="1"/>
  <c r="I20" i="3" s="1"/>
  <c r="I21" i="3" a="1"/>
  <c r="I21" i="3" s="1"/>
  <c r="I22" i="3" a="1"/>
  <c r="I22" i="3" s="1"/>
  <c r="I2" i="3" a="1"/>
  <c r="I2" i="3"/>
  <c r="H3" i="3" a="1"/>
  <c r="H3" i="3" s="1"/>
  <c r="H4" i="3" a="1"/>
  <c r="H4" i="3" s="1"/>
  <c r="H5" i="3" a="1"/>
  <c r="H5" i="3" s="1"/>
  <c r="H6" i="3" a="1"/>
  <c r="H6" i="3" s="1"/>
  <c r="H7" i="3" a="1"/>
  <c r="H7" i="3" s="1"/>
  <c r="H8" i="3" a="1"/>
  <c r="H8" i="3" s="1"/>
  <c r="H9" i="3" a="1"/>
  <c r="H9" i="3" s="1"/>
  <c r="H10" i="3" a="1"/>
  <c r="H10" i="3" s="1"/>
  <c r="H11" i="3" a="1"/>
  <c r="H11" i="3" s="1"/>
  <c r="H12" i="3" a="1"/>
  <c r="H12" i="3" s="1"/>
  <c r="H13" i="3" a="1"/>
  <c r="H13" i="3" s="1"/>
  <c r="H14" i="3" a="1"/>
  <c r="H14" i="3" s="1"/>
  <c r="H15" i="3" a="1"/>
  <c r="H15" i="3" s="1"/>
  <c r="H16" i="3" a="1"/>
  <c r="H16" i="3" s="1"/>
  <c r="H17" i="3" a="1"/>
  <c r="H17" i="3" s="1"/>
  <c r="H18" i="3" a="1"/>
  <c r="H18" i="3" s="1"/>
  <c r="H19" i="3" a="1"/>
  <c r="H19" i="3" s="1"/>
  <c r="H20" i="3" a="1"/>
  <c r="H20" i="3" s="1"/>
  <c r="H21" i="3" a="1"/>
  <c r="H21" i="3" s="1"/>
  <c r="H22" i="3" a="1"/>
  <c r="H22" i="3" s="1"/>
  <c r="H2" i="3" a="1"/>
  <c r="H2" i="3"/>
  <c r="H6" i="2"/>
  <c r="H7" i="2"/>
  <c r="H8" i="2"/>
  <c r="H5" i="2"/>
  <c r="H9" i="2"/>
  <c r="H10" i="2"/>
  <c r="G2" i="2"/>
  <c r="K22" i="3"/>
  <c r="G22" i="3"/>
  <c r="J22" i="3" s="1"/>
  <c r="K21" i="3"/>
  <c r="G21" i="3"/>
  <c r="J21" i="3" s="1"/>
  <c r="K20" i="3"/>
  <c r="G20" i="3"/>
  <c r="J20" i="3" s="1"/>
  <c r="K19" i="3"/>
  <c r="G19" i="3"/>
  <c r="J19" i="3" s="1"/>
  <c r="K18" i="3"/>
  <c r="G18" i="3"/>
  <c r="J18" i="3" s="1"/>
  <c r="G17" i="3"/>
  <c r="J17" i="3" s="1"/>
  <c r="K16" i="3"/>
  <c r="G16" i="3"/>
  <c r="J16" i="3" s="1"/>
  <c r="K15" i="3"/>
  <c r="G15" i="3"/>
  <c r="J15" i="3" s="1"/>
  <c r="K14" i="3"/>
  <c r="G14" i="3"/>
  <c r="J14" i="3" s="1"/>
  <c r="K13" i="3"/>
  <c r="G13" i="3"/>
  <c r="J13" i="3" s="1"/>
  <c r="K12" i="3"/>
  <c r="G12" i="3"/>
  <c r="J12" i="3" s="1"/>
  <c r="K11" i="3"/>
  <c r="G11" i="3"/>
  <c r="J11" i="3" s="1"/>
  <c r="K10" i="3"/>
  <c r="G10" i="3"/>
  <c r="J10" i="3" s="1"/>
  <c r="G9" i="3"/>
  <c r="J9" i="3" s="1"/>
  <c r="K8" i="3"/>
  <c r="G8" i="3"/>
  <c r="J8" i="3" s="1"/>
  <c r="B8" i="3"/>
  <c r="A8" i="3"/>
  <c r="K7" i="3"/>
  <c r="G7" i="3"/>
  <c r="J7" i="3" s="1"/>
  <c r="A7" i="3"/>
  <c r="K6" i="3"/>
  <c r="G6" i="3"/>
  <c r="J6" i="3" s="1"/>
  <c r="A6" i="3"/>
  <c r="K5" i="3"/>
  <c r="G5" i="3"/>
  <c r="J5" i="3" s="1"/>
  <c r="A5" i="3"/>
  <c r="G4" i="3"/>
  <c r="J4" i="3" s="1"/>
  <c r="A4" i="3"/>
  <c r="K3" i="3"/>
  <c r="G3" i="3"/>
  <c r="J3" i="3" s="1"/>
  <c r="A3" i="3"/>
  <c r="K2" i="3"/>
  <c r="G2" i="3"/>
  <c r="J2" i="3" s="1"/>
  <c r="A2" i="3"/>
  <c r="J9" i="4" l="1" a="1"/>
  <c r="J9" i="4" s="1"/>
  <c r="I9" i="4" a="1"/>
  <c r="I9" i="4" s="1"/>
  <c r="H5" i="4"/>
  <c r="H11" i="4"/>
  <c r="H8" i="4"/>
  <c r="H10" i="4"/>
  <c r="J10" i="4" s="1" a="1"/>
  <c r="J10" i="4" s="1"/>
  <c r="H7" i="4"/>
  <c r="H6" i="4"/>
  <c r="K9" i="3"/>
  <c r="K17" i="3"/>
  <c r="K4" i="3"/>
  <c r="F23" i="2"/>
  <c r="F24" i="2"/>
  <c r="I10" i="4" l="1" a="1"/>
  <c r="I10" i="4" s="1"/>
  <c r="J8" i="4" a="1"/>
  <c r="J8" i="4" s="1"/>
  <c r="I8" i="4" a="1"/>
  <c r="I8" i="4" s="1"/>
  <c r="J6" i="4" a="1"/>
  <c r="J6" i="4" s="1"/>
  <c r="I6" i="4" a="1"/>
  <c r="I6" i="4" s="1"/>
  <c r="I11" i="4" a="1"/>
  <c r="I11" i="4" s="1"/>
  <c r="J11" i="4" a="1"/>
  <c r="J11" i="4" s="1"/>
  <c r="I7" i="4" a="1"/>
  <c r="I7" i="4" s="1"/>
  <c r="J7" i="4" a="1"/>
  <c r="J7" i="4" s="1"/>
  <c r="J5" i="4" a="1"/>
  <c r="J5" i="4" s="1"/>
  <c r="I5" i="4" a="1"/>
  <c r="I5" i="4" s="1"/>
  <c r="H11" i="2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" i="2"/>
  <c r="I9" i="2" l="1" a="1"/>
  <c r="I9" i="2" s="1"/>
  <c r="J9" i="2" a="1"/>
  <c r="J9" i="2" s="1"/>
  <c r="I11" i="2" a="1"/>
  <c r="I11" i="2" s="1"/>
  <c r="I10" i="2" a="1"/>
  <c r="I10" i="2" s="1"/>
  <c r="J11" i="2" a="1"/>
  <c r="J11" i="2" s="1"/>
  <c r="J10" i="2" a="1"/>
  <c r="J10" i="2" s="1"/>
  <c r="J5" i="2" a="1"/>
  <c r="J5" i="2" s="1"/>
  <c r="I5" i="2" a="1"/>
  <c r="I5" i="2" s="1"/>
  <c r="I7" i="2" a="1"/>
  <c r="I7" i="2" s="1"/>
  <c r="J7" i="2" a="1"/>
  <c r="J7" i="2" s="1"/>
  <c r="J8" i="2" a="1"/>
  <c r="J8" i="2" s="1"/>
  <c r="I8" i="2" a="1"/>
  <c r="I8" i="2" s="1"/>
  <c r="J6" i="2" a="1"/>
  <c r="J6" i="2" s="1"/>
  <c r="I6" i="2" a="1"/>
  <c r="I6" i="2" s="1"/>
  <c r="I3" i="1" l="1" a="1"/>
  <c r="I3" i="1"/>
  <c r="I5" i="1" a="1"/>
  <c r="I5" i="1"/>
  <c r="I6" i="1" a="1"/>
  <c r="I6" i="1"/>
  <c r="I7" i="1" a="1"/>
  <c r="I7" i="1"/>
  <c r="I8" i="1" a="1"/>
  <c r="I8" i="1"/>
  <c r="I10" i="1" a="1"/>
  <c r="I10" i="1"/>
  <c r="I11" i="1" a="1"/>
  <c r="I11" i="1"/>
  <c r="I12" i="1" a="1"/>
  <c r="I12" i="1"/>
  <c r="I13" i="1" a="1"/>
  <c r="I13" i="1"/>
  <c r="I14" i="1" a="1"/>
  <c r="I14" i="1" s="1"/>
  <c r="I15" i="1" a="1"/>
  <c r="I15" i="1" s="1"/>
  <c r="I16" i="1" a="1"/>
  <c r="I16" i="1" s="1"/>
  <c r="I18" i="1" a="1"/>
  <c r="I18" i="1" s="1"/>
  <c r="I19" i="1" a="1"/>
  <c r="I19" i="1" s="1"/>
  <c r="I20" i="1" a="1"/>
  <c r="I20" i="1" s="1"/>
  <c r="I21" i="1" a="1"/>
  <c r="I21" i="1" s="1"/>
  <c r="I22" i="1" a="1"/>
  <c r="I22" i="1" s="1"/>
  <c r="I2" i="1" a="1"/>
  <c r="I2" i="1" s="1"/>
  <c r="A3" i="1"/>
  <c r="A4" i="1"/>
  <c r="A5" i="1"/>
  <c r="A6" i="1"/>
  <c r="A7" i="1"/>
  <c r="A8" i="1"/>
  <c r="A2" i="1"/>
  <c r="H3" i="1"/>
  <c r="H5" i="1"/>
  <c r="H6" i="1"/>
  <c r="H7" i="1"/>
  <c r="H8" i="1"/>
  <c r="H10" i="1"/>
  <c r="H11" i="1"/>
  <c r="H12" i="1"/>
  <c r="H13" i="1"/>
  <c r="H14" i="1"/>
  <c r="H15" i="1"/>
  <c r="H16" i="1"/>
  <c r="H18" i="1"/>
  <c r="H19" i="1"/>
  <c r="H20" i="1"/>
  <c r="H21" i="1"/>
  <c r="H22" i="1"/>
  <c r="H2" i="1"/>
  <c r="K22" i="1" l="1"/>
  <c r="G22" i="1"/>
  <c r="K21" i="1"/>
  <c r="G21" i="1"/>
  <c r="K20" i="1"/>
  <c r="G20" i="1"/>
  <c r="K19" i="1"/>
  <c r="G19" i="1"/>
  <c r="K18" i="1"/>
  <c r="G18" i="1"/>
  <c r="G17" i="1"/>
  <c r="K16" i="1"/>
  <c r="G16" i="1"/>
  <c r="K15" i="1"/>
  <c r="G15" i="1"/>
  <c r="K14" i="1"/>
  <c r="G14" i="1"/>
  <c r="K13" i="1"/>
  <c r="G13" i="1"/>
  <c r="K12" i="1"/>
  <c r="G12" i="1"/>
  <c r="K11" i="1"/>
  <c r="G11" i="1"/>
  <c r="K10" i="1"/>
  <c r="G10" i="1"/>
  <c r="G9" i="1"/>
  <c r="K8" i="1"/>
  <c r="G8" i="1"/>
  <c r="D8" i="1"/>
  <c r="K7" i="1"/>
  <c r="G7" i="1"/>
  <c r="K6" i="1"/>
  <c r="G6" i="1"/>
  <c r="K5" i="1"/>
  <c r="G5" i="1"/>
  <c r="G4" i="1"/>
  <c r="K3" i="1"/>
  <c r="G3" i="1"/>
  <c r="K2" i="1"/>
  <c r="G2" i="1"/>
  <c r="I4" i="1" l="1" a="1"/>
  <c r="I4" i="1" s="1"/>
  <c r="I9" i="1" a="1"/>
  <c r="I9" i="1" s="1"/>
  <c r="I17" i="1" a="1"/>
  <c r="I17" i="1" s="1"/>
  <c r="K17" i="1"/>
  <c r="H9" i="1"/>
  <c r="H17" i="1"/>
  <c r="H4" i="1"/>
  <c r="J3" i="1"/>
  <c r="J8" i="1"/>
  <c r="J18" i="1"/>
  <c r="J19" i="1"/>
  <c r="J20" i="1"/>
  <c r="J21" i="1"/>
  <c r="J22" i="1"/>
  <c r="J5" i="1"/>
  <c r="J6" i="1"/>
  <c r="J7" i="1"/>
  <c r="J10" i="1"/>
  <c r="J11" i="1"/>
  <c r="J12" i="1"/>
  <c r="J13" i="1"/>
  <c r="J14" i="1"/>
  <c r="J15" i="1"/>
  <c r="J16" i="1"/>
  <c r="J2" i="1"/>
  <c r="K9" i="1"/>
  <c r="J4" i="1"/>
  <c r="K4" i="1"/>
  <c r="J9" i="1"/>
  <c r="J17" i="1"/>
</calcChain>
</file>

<file path=xl/sharedStrings.xml><?xml version="1.0" encoding="utf-8"?>
<sst xmlns="http://schemas.openxmlformats.org/spreadsheetml/2006/main" count="218" uniqueCount="50">
  <si>
    <t>货号</t>
    <phoneticPr fontId="3" type="noConversion"/>
  </si>
  <si>
    <t>采购单价</t>
    <phoneticPr fontId="2" type="noConversion"/>
  </si>
  <si>
    <t>产品</t>
    <phoneticPr fontId="2" type="noConversion"/>
  </si>
  <si>
    <t>入库数量</t>
    <phoneticPr fontId="2" type="noConversion"/>
  </si>
  <si>
    <t>入库金额</t>
    <phoneticPr fontId="2" type="noConversion"/>
  </si>
  <si>
    <t>sumif函数</t>
    <phoneticPr fontId="2" type="noConversion"/>
  </si>
  <si>
    <t>5189</t>
    <phoneticPr fontId="3" type="noConversion"/>
  </si>
  <si>
    <t>5120</t>
    <phoneticPr fontId="3" type="noConversion"/>
  </si>
  <si>
    <t>XL14CT</t>
    <phoneticPr fontId="3" type="noConversion"/>
  </si>
  <si>
    <t>9624</t>
    <phoneticPr fontId="3" type="noConversion"/>
  </si>
  <si>
    <t>4279</t>
    <phoneticPr fontId="3" type="noConversion"/>
  </si>
  <si>
    <t>XL30CT</t>
    <phoneticPr fontId="3" type="noConversion"/>
  </si>
  <si>
    <t>P0150</t>
    <phoneticPr fontId="3" type="noConversion"/>
  </si>
  <si>
    <t>10(600*600）*12</t>
  </si>
  <si>
    <t>10(900*600）*12</t>
  </si>
  <si>
    <t>42(600*600)*4</t>
  </si>
  <si>
    <t>42(900*600)*4</t>
  </si>
  <si>
    <t>7(600*600）*12</t>
  </si>
  <si>
    <t>10(600*900)*15</t>
  </si>
  <si>
    <t>20(330*450)*12</t>
  </si>
  <si>
    <t>产品结构</t>
    <phoneticPr fontId="2" type="noConversion"/>
  </si>
  <si>
    <t>序号</t>
  </si>
  <si>
    <t>序号</t>
    <phoneticPr fontId="2" type="noConversion"/>
  </si>
  <si>
    <t>价格(方法1）</t>
  </si>
  <si>
    <t>价格(方法1）</t>
    <phoneticPr fontId="2" type="noConversion"/>
  </si>
  <si>
    <t>价格(方法2）</t>
  </si>
  <si>
    <t>价格(方法2）</t>
    <phoneticPr fontId="2" type="noConversion"/>
  </si>
  <si>
    <t>产品</t>
  </si>
  <si>
    <t>入库数量</t>
  </si>
  <si>
    <t>入库金额</t>
  </si>
  <si>
    <t>5189</t>
  </si>
  <si>
    <t>4</t>
  </si>
  <si>
    <t>XL14CT</t>
  </si>
  <si>
    <t>2.28</t>
  </si>
  <si>
    <t>4279</t>
  </si>
  <si>
    <t>2.52</t>
  </si>
  <si>
    <t>5120</t>
  </si>
  <si>
    <t>1.38</t>
  </si>
  <si>
    <t>9624</t>
  </si>
  <si>
    <t>1.19</t>
  </si>
  <si>
    <t>XL30CT</t>
  </si>
  <si>
    <t>1.86</t>
  </si>
  <si>
    <t>P0150</t>
  </si>
  <si>
    <t>2.45</t>
  </si>
  <si>
    <t>货号</t>
  </si>
  <si>
    <t>货号</t>
    <phoneticPr fontId="2" type="noConversion"/>
  </si>
  <si>
    <t>入库数量</t>
    <phoneticPr fontId="2" type="noConversion"/>
  </si>
  <si>
    <t>入库金额</t>
    <phoneticPr fontId="2" type="noConversion"/>
  </si>
  <si>
    <t>入库次数</t>
    <phoneticPr fontId="2" type="noConversion"/>
  </si>
  <si>
    <t>入库次数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</si>
</sst>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 "/>
  </numFmts>
  <fonts count="6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49" fontId="1" fillId="0" borderId="1" xfId="1" applyNumberFormat="1" applyFont="1" applyFill="1" applyBorder="1" applyAlignment="1">
      <alignment horizontal="left" vertical="center" shrinkToFit="1"/>
    </xf>
    <xf numFmtId="176" fontId="1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49" fontId="4" fillId="0" borderId="1" xfId="1" applyNumberFormat="1" applyFont="1" applyFill="1" applyBorder="1" applyAlignment="1">
      <alignment horizontal="left" shrinkToFit="1"/>
    </xf>
    <xf numFmtId="176" fontId="5" fillId="0" borderId="1" xfId="1" applyNumberFormat="1" applyFont="1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0" fontId="0" fillId="2" borderId="1" xfId="0" applyFill="1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>
      <selection activeCell="I2" sqref="I2:I6"/>
    </sheetView>
  </sheetViews>
  <sheetFormatPr defaultRowHeight="14.4" x14ac:dyDescent="0.25"/>
  <cols>
    <col min="1" max="1" width="6.109375" style="9" customWidth="1"/>
    <col min="2" max="2" width="9.44140625" bestFit="1" customWidth="1"/>
    <col min="3" max="3" width="12" customWidth="1"/>
    <col min="5" max="5" width="6.77734375" customWidth="1"/>
    <col min="6" max="6" width="11.77734375" customWidth="1"/>
    <col min="8" max="8" width="11.88671875" customWidth="1"/>
    <col min="9" max="9" width="13.88671875" customWidth="1"/>
  </cols>
  <sheetData>
    <row r="1" spans="1:11" ht="31.2" x14ac:dyDescent="0.25">
      <c r="A1" s="8" t="s">
        <v>22</v>
      </c>
      <c r="B1" s="1" t="s">
        <v>0</v>
      </c>
      <c r="C1" s="1" t="s">
        <v>20</v>
      </c>
      <c r="D1" s="2" t="s">
        <v>1</v>
      </c>
      <c r="F1" s="3" t="s">
        <v>2</v>
      </c>
      <c r="G1" s="3" t="s">
        <v>3</v>
      </c>
      <c r="H1" s="3" t="s">
        <v>24</v>
      </c>
      <c r="I1" s="3" t="s">
        <v>26</v>
      </c>
      <c r="J1" s="3" t="s">
        <v>4</v>
      </c>
      <c r="K1" s="4" t="s">
        <v>5</v>
      </c>
    </row>
    <row r="2" spans="1:11" ht="15.6" x14ac:dyDescent="0.25">
      <c r="A2" s="8">
        <f>ROW()-1</f>
        <v>1</v>
      </c>
      <c r="B2" s="5" t="s">
        <v>6</v>
      </c>
      <c r="C2" s="7" t="s">
        <v>13</v>
      </c>
      <c r="D2" s="6">
        <v>4</v>
      </c>
      <c r="F2" s="5" t="s">
        <v>6</v>
      </c>
      <c r="G2" s="3">
        <f ca="1">RANDBETWEEN(10,300)</f>
        <v>286</v>
      </c>
      <c r="H2" s="3">
        <f>VLOOKUP(F2,IF({1,0},$B$2:$B$8,$D$2:$D$8),2,FALSE)</f>
        <v>4</v>
      </c>
      <c r="I2" s="3" t="str">
        <f t="array" ref="I2">TRIM(RIGHT(SUBSTITUTE(VLOOKUP(F2&amp;"*",$B$2:$B$8&amp;"-"&amp;$D$2:$D$8,1,FALSE),"-",REPT(" ",10)),5))</f>
        <v>4</v>
      </c>
      <c r="J2" s="3">
        <f ca="1">ROUND(G2*H2,2)</f>
        <v>1144</v>
      </c>
      <c r="K2" s="3">
        <f t="shared" ref="K2:K22" si="0">SUMIF($B$2:$B$8,F2,$D$2:$D$8)</f>
        <v>4</v>
      </c>
    </row>
    <row r="3" spans="1:11" ht="15.6" x14ac:dyDescent="0.25">
      <c r="A3" s="8">
        <f t="shared" ref="A3:A8" si="1">ROW()-1</f>
        <v>2</v>
      </c>
      <c r="B3" s="5" t="s">
        <v>7</v>
      </c>
      <c r="C3" s="7" t="s">
        <v>14</v>
      </c>
      <c r="D3" s="6">
        <v>1.38</v>
      </c>
      <c r="F3" s="5" t="s">
        <v>8</v>
      </c>
      <c r="G3" s="3">
        <f t="shared" ref="G3:G22" ca="1" si="2">RANDBETWEEN(10,300)</f>
        <v>106</v>
      </c>
      <c r="H3" s="3">
        <f>VLOOKUP(F3,IF({1,0},$B$2:$B$8,$D$2:$D$8),2,FALSE)</f>
        <v>2.2799999999999998</v>
      </c>
      <c r="I3" s="3" t="str">
        <f t="array" ref="I3">TRIM(RIGHT(SUBSTITUTE(VLOOKUP(F3&amp;"*",$B$2:$B$8&amp;"-"&amp;$D$2:$D$8,1,FALSE),"-",REPT(" ",10)),5))</f>
        <v>2.28</v>
      </c>
      <c r="J3" s="3">
        <f t="shared" ref="J3:J22" ca="1" si="3">ROUND(G3*H3,2)</f>
        <v>241.68</v>
      </c>
      <c r="K3" s="3">
        <f t="shared" si="0"/>
        <v>2.2799999999999998</v>
      </c>
    </row>
    <row r="4" spans="1:11" ht="15" x14ac:dyDescent="0.15">
      <c r="A4" s="8">
        <f t="shared" si="1"/>
        <v>3</v>
      </c>
      <c r="B4" s="5" t="s">
        <v>9</v>
      </c>
      <c r="C4" s="7" t="s">
        <v>15</v>
      </c>
      <c r="D4" s="6">
        <v>1.19</v>
      </c>
      <c r="F4" s="5" t="s">
        <v>10</v>
      </c>
      <c r="G4" s="3">
        <f t="shared" ca="1" si="2"/>
        <v>182</v>
      </c>
      <c r="H4" s="3">
        <f>VLOOKUP(F4,IF({1,0},$B$2:$B$8,$D$2:$D$8),2,FALSE)</f>
        <v>2.5200000000000005</v>
      </c>
      <c r="I4" s="3" t="str">
        <f t="array" ref="I4">TRIM(RIGHT(SUBSTITUTE(VLOOKUP(F4&amp;"*",$B$2:$B$8&amp;"-"&amp;$D$2:$D$8,1,FALSE),"-",REPT(" ",10)),5))</f>
        <v>2.52</v>
      </c>
      <c r="J4" s="3">
        <f t="shared" ca="1" si="3"/>
        <v>458.64</v>
      </c>
      <c r="K4" s="3">
        <f t="shared" si="0"/>
        <v>2.5200000000000005</v>
      </c>
    </row>
    <row r="5" spans="1:11" ht="15" x14ac:dyDescent="0.15">
      <c r="A5" s="8">
        <f t="shared" si="1"/>
        <v>4</v>
      </c>
      <c r="B5" s="5" t="s">
        <v>8</v>
      </c>
      <c r="C5" s="7" t="s">
        <v>16</v>
      </c>
      <c r="D5" s="6">
        <v>2.2799999999999998</v>
      </c>
      <c r="F5" s="5" t="s">
        <v>7</v>
      </c>
      <c r="G5" s="3">
        <f t="shared" ca="1" si="2"/>
        <v>224</v>
      </c>
      <c r="H5" s="3">
        <f>VLOOKUP(F5,IF({1,0},$B$2:$B$8,$D$2:$D$8),2,FALSE)</f>
        <v>1.38</v>
      </c>
      <c r="I5" s="3" t="str">
        <f t="array" ref="I5">TRIM(RIGHT(SUBSTITUTE(VLOOKUP(F5&amp;"*",$B$2:$B$8&amp;"-"&amp;$D$2:$D$8,1,FALSE),"-",REPT(" ",10)),5))</f>
        <v>1.38</v>
      </c>
      <c r="J5" s="3">
        <f t="shared" ca="1" si="3"/>
        <v>309.12</v>
      </c>
      <c r="K5" s="3">
        <f t="shared" si="0"/>
        <v>1.38</v>
      </c>
    </row>
    <row r="6" spans="1:11" ht="15.6" x14ac:dyDescent="0.25">
      <c r="A6" s="8">
        <f t="shared" si="1"/>
        <v>5</v>
      </c>
      <c r="B6" s="5" t="s">
        <v>11</v>
      </c>
      <c r="C6" s="7" t="s">
        <v>17</v>
      </c>
      <c r="D6" s="6">
        <v>1.86</v>
      </c>
      <c r="F6" s="5" t="s">
        <v>6</v>
      </c>
      <c r="G6" s="3">
        <f t="shared" ca="1" si="2"/>
        <v>87</v>
      </c>
      <c r="H6" s="3">
        <f>VLOOKUP(F6,IF({1,0},$B$2:$B$8,$D$2:$D$8),2,FALSE)</f>
        <v>4</v>
      </c>
      <c r="I6" s="3" t="str">
        <f t="array" ref="I6">TRIM(RIGHT(SUBSTITUTE(VLOOKUP(F6&amp;"*",$B$2:$B$8&amp;"-"&amp;$D$2:$D$8,1,FALSE),"-",REPT(" ",10)),5))</f>
        <v>4</v>
      </c>
      <c r="J6" s="3">
        <f t="shared" ca="1" si="3"/>
        <v>348</v>
      </c>
      <c r="K6" s="3">
        <f t="shared" si="0"/>
        <v>4</v>
      </c>
    </row>
    <row r="7" spans="1:11" ht="15" x14ac:dyDescent="0.15">
      <c r="A7" s="8">
        <f t="shared" si="1"/>
        <v>6</v>
      </c>
      <c r="B7" s="5" t="s">
        <v>12</v>
      </c>
      <c r="C7" s="7" t="s">
        <v>18</v>
      </c>
      <c r="D7" s="6">
        <v>2.4500000000000002</v>
      </c>
      <c r="F7" s="5" t="s">
        <v>7</v>
      </c>
      <c r="G7" s="3">
        <f t="shared" ca="1" si="2"/>
        <v>63</v>
      </c>
      <c r="H7" s="3">
        <f>VLOOKUP(F7,IF({1,0},$B$2:$B$8,$D$2:$D$8),2,FALSE)</f>
        <v>1.38</v>
      </c>
      <c r="I7" s="3" t="str">
        <f t="array" ref="I7">TRIM(RIGHT(SUBSTITUTE(VLOOKUP(F7&amp;"*",$B$2:$B$8&amp;"-"&amp;$D$2:$D$8,1,FALSE),"-",REPT(" ",10)),5))</f>
        <v>1.38</v>
      </c>
      <c r="J7" s="3">
        <f t="shared" ca="1" si="3"/>
        <v>86.94</v>
      </c>
      <c r="K7" s="3">
        <f t="shared" si="0"/>
        <v>1.38</v>
      </c>
    </row>
    <row r="8" spans="1:11" ht="15" x14ac:dyDescent="0.15">
      <c r="A8" s="8">
        <f t="shared" si="1"/>
        <v>7</v>
      </c>
      <c r="B8" s="5" t="s">
        <v>10</v>
      </c>
      <c r="C8" s="4" t="s">
        <v>19</v>
      </c>
      <c r="D8" s="6">
        <f>1.3+0.67+0.55</f>
        <v>2.5200000000000005</v>
      </c>
      <c r="F8" s="5" t="s">
        <v>9</v>
      </c>
      <c r="G8" s="3">
        <f t="shared" ca="1" si="2"/>
        <v>250</v>
      </c>
      <c r="H8" s="3">
        <f>VLOOKUP(F8,IF({1,0},$B$2:$B$8,$D$2:$D$8),2,FALSE)</f>
        <v>1.19</v>
      </c>
      <c r="I8" s="3" t="str">
        <f t="array" ref="I8">TRIM(RIGHT(SUBSTITUTE(VLOOKUP(F8&amp;"*",$B$2:$B$8&amp;"-"&amp;$D$2:$D$8,1,FALSE),"-",REPT(" ",10)),5))</f>
        <v>1.19</v>
      </c>
      <c r="J8" s="3">
        <f t="shared" ca="1" si="3"/>
        <v>297.5</v>
      </c>
      <c r="K8" s="3">
        <f t="shared" si="0"/>
        <v>1.19</v>
      </c>
    </row>
    <row r="9" spans="1:11" ht="14.25" x14ac:dyDescent="0.15">
      <c r="F9" s="5" t="s">
        <v>10</v>
      </c>
      <c r="G9" s="3">
        <f t="shared" ca="1" si="2"/>
        <v>202</v>
      </c>
      <c r="H9" s="3">
        <f>VLOOKUP(F9,IF({1,0},$B$2:$B$8,$D$2:$D$8),2,FALSE)</f>
        <v>2.5200000000000005</v>
      </c>
      <c r="I9" s="3" t="str">
        <f t="array" ref="I9">TRIM(RIGHT(SUBSTITUTE(VLOOKUP(F9&amp;"*",$B$2:$B$8&amp;"-"&amp;$D$2:$D$8,1,FALSE),"-",REPT(" ",10)),5))</f>
        <v>2.52</v>
      </c>
      <c r="J9" s="3">
        <f t="shared" ca="1" si="3"/>
        <v>509.04</v>
      </c>
      <c r="K9" s="3">
        <f t="shared" si="0"/>
        <v>2.5200000000000005</v>
      </c>
    </row>
    <row r="10" spans="1:11" ht="14.25" x14ac:dyDescent="0.15">
      <c r="F10" s="5" t="s">
        <v>11</v>
      </c>
      <c r="G10" s="3">
        <f t="shared" ca="1" si="2"/>
        <v>61</v>
      </c>
      <c r="H10" s="3">
        <f>VLOOKUP(F10,IF({1,0},$B$2:$B$8,$D$2:$D$8),2,FALSE)</f>
        <v>1.86</v>
      </c>
      <c r="I10" s="3" t="str">
        <f t="array" ref="I10">TRIM(RIGHT(SUBSTITUTE(VLOOKUP(F10&amp;"*",$B$2:$B$8&amp;"-"&amp;$D$2:$D$8,1,FALSE),"-",REPT(" ",10)),5))</f>
        <v>1.86</v>
      </c>
      <c r="J10" s="3">
        <f t="shared" ca="1" si="3"/>
        <v>113.46</v>
      </c>
      <c r="K10" s="3">
        <f t="shared" si="0"/>
        <v>1.86</v>
      </c>
    </row>
    <row r="11" spans="1:11" ht="14.25" x14ac:dyDescent="0.15">
      <c r="B11" s="10"/>
      <c r="F11" s="5" t="s">
        <v>8</v>
      </c>
      <c r="G11" s="3">
        <f t="shared" ca="1" si="2"/>
        <v>178</v>
      </c>
      <c r="H11" s="3">
        <f>VLOOKUP(F11,IF({1,0},$B$2:$B$8,$D$2:$D$8),2,FALSE)</f>
        <v>2.2799999999999998</v>
      </c>
      <c r="I11" s="3" t="str">
        <f t="array" ref="I11">TRIM(RIGHT(SUBSTITUTE(VLOOKUP(F11&amp;"*",$B$2:$B$8&amp;"-"&amp;$D$2:$D$8,1,FALSE),"-",REPT(" ",10)),5))</f>
        <v>2.28</v>
      </c>
      <c r="J11" s="3">
        <f t="shared" ca="1" si="3"/>
        <v>405.84</v>
      </c>
      <c r="K11" s="3">
        <f t="shared" si="0"/>
        <v>2.2799999999999998</v>
      </c>
    </row>
    <row r="12" spans="1:11" ht="14.25" x14ac:dyDescent="0.15">
      <c r="F12" s="5" t="s">
        <v>12</v>
      </c>
      <c r="G12" s="3">
        <f t="shared" ca="1" si="2"/>
        <v>255</v>
      </c>
      <c r="H12" s="3">
        <f>VLOOKUP(F12,IF({1,0},$B$2:$B$8,$D$2:$D$8),2,FALSE)</f>
        <v>2.4500000000000002</v>
      </c>
      <c r="I12" s="3" t="str">
        <f t="array" ref="I12">TRIM(RIGHT(SUBSTITUTE(VLOOKUP(F12&amp;"*",$B$2:$B$8&amp;"-"&amp;$D$2:$D$8,1,FALSE),"-",REPT(" ",10)),5))</f>
        <v>2.45</v>
      </c>
      <c r="J12" s="3">
        <f t="shared" ca="1" si="3"/>
        <v>624.75</v>
      </c>
      <c r="K12" s="3">
        <f t="shared" si="0"/>
        <v>2.4500000000000002</v>
      </c>
    </row>
    <row r="13" spans="1:11" ht="14.25" x14ac:dyDescent="0.15">
      <c r="F13" s="5" t="s">
        <v>11</v>
      </c>
      <c r="G13" s="3">
        <f t="shared" ca="1" si="2"/>
        <v>214</v>
      </c>
      <c r="H13" s="3">
        <f>VLOOKUP(F13,IF({1,0},$B$2:$B$8,$D$2:$D$8),2,FALSE)</f>
        <v>1.86</v>
      </c>
      <c r="I13" s="3" t="str">
        <f t="array" ref="I13">TRIM(RIGHT(SUBSTITUTE(VLOOKUP(F13&amp;"*",$B$2:$B$8&amp;"-"&amp;$D$2:$D$8,1,FALSE),"-",REPT(" ",10)),5))</f>
        <v>1.86</v>
      </c>
      <c r="J13" s="3">
        <f t="shared" ca="1" si="3"/>
        <v>398.04</v>
      </c>
      <c r="K13" s="3">
        <f t="shared" si="0"/>
        <v>1.86</v>
      </c>
    </row>
    <row r="14" spans="1:11" ht="14.25" x14ac:dyDescent="0.15">
      <c r="F14" s="5" t="s">
        <v>9</v>
      </c>
      <c r="G14" s="3">
        <f t="shared" ca="1" si="2"/>
        <v>80</v>
      </c>
      <c r="H14" s="3">
        <f>VLOOKUP(F14,IF({1,0},$B$2:$B$8,$D$2:$D$8),2,FALSE)</f>
        <v>1.19</v>
      </c>
      <c r="I14" s="3" t="str">
        <f t="array" ref="I14">TRIM(RIGHT(SUBSTITUTE(VLOOKUP(F14&amp;"*",$B$2:$B$8&amp;"-"&amp;$D$2:$D$8,1,FALSE),"-",REPT(" ",10)),5))</f>
        <v>1.19</v>
      </c>
      <c r="J14" s="3">
        <f t="shared" ca="1" si="3"/>
        <v>95.2</v>
      </c>
      <c r="K14" s="3">
        <f t="shared" si="0"/>
        <v>1.19</v>
      </c>
    </row>
    <row r="15" spans="1:11" ht="14.25" x14ac:dyDescent="0.15">
      <c r="F15" s="5" t="s">
        <v>6</v>
      </c>
      <c r="G15" s="3">
        <f t="shared" ca="1" si="2"/>
        <v>162</v>
      </c>
      <c r="H15" s="3">
        <f>VLOOKUP(F15,IF({1,0},$B$2:$B$8,$D$2:$D$8),2,FALSE)</f>
        <v>4</v>
      </c>
      <c r="I15" s="3" t="str">
        <f t="array" ref="I15">TRIM(RIGHT(SUBSTITUTE(VLOOKUP(F15&amp;"*",$B$2:$B$8&amp;"-"&amp;$D$2:$D$8,1,FALSE),"-",REPT(" ",10)),5))</f>
        <v>4</v>
      </c>
      <c r="J15" s="3">
        <f t="shared" ca="1" si="3"/>
        <v>648</v>
      </c>
      <c r="K15" s="3">
        <f t="shared" si="0"/>
        <v>4</v>
      </c>
    </row>
    <row r="16" spans="1:11" ht="14.25" x14ac:dyDescent="0.15">
      <c r="F16" s="5" t="s">
        <v>11</v>
      </c>
      <c r="G16" s="3">
        <f t="shared" ca="1" si="2"/>
        <v>254</v>
      </c>
      <c r="H16" s="3">
        <f>VLOOKUP(F16,IF({1,0},$B$2:$B$8,$D$2:$D$8),2,FALSE)</f>
        <v>1.86</v>
      </c>
      <c r="I16" s="3" t="str">
        <f t="array" ref="I16">TRIM(RIGHT(SUBSTITUTE(VLOOKUP(F16&amp;"*",$B$2:$B$8&amp;"-"&amp;$D$2:$D$8,1,FALSE),"-",REPT(" ",10)),5))</f>
        <v>1.86</v>
      </c>
      <c r="J16" s="3">
        <f t="shared" ca="1" si="3"/>
        <v>472.44</v>
      </c>
      <c r="K16" s="3">
        <f t="shared" si="0"/>
        <v>1.86</v>
      </c>
    </row>
    <row r="17" spans="6:11" ht="14.25" x14ac:dyDescent="0.15">
      <c r="F17" s="5" t="s">
        <v>10</v>
      </c>
      <c r="G17" s="3">
        <f t="shared" ca="1" si="2"/>
        <v>20</v>
      </c>
      <c r="H17" s="3">
        <f>VLOOKUP(F17,IF({1,0},$B$2:$B$8,$D$2:$D$8),2,FALSE)</f>
        <v>2.5200000000000005</v>
      </c>
      <c r="I17" s="3" t="str">
        <f t="array" ref="I17">TRIM(RIGHT(SUBSTITUTE(VLOOKUP(F17&amp;"*",$B$2:$B$8&amp;"-"&amp;$D$2:$D$8,1,FALSE),"-",REPT(" ",10)),5))</f>
        <v>2.52</v>
      </c>
      <c r="J17" s="3">
        <f t="shared" ca="1" si="3"/>
        <v>50.4</v>
      </c>
      <c r="K17" s="3">
        <f t="shared" si="0"/>
        <v>2.5200000000000005</v>
      </c>
    </row>
    <row r="18" spans="6:11" ht="14.25" x14ac:dyDescent="0.15">
      <c r="F18" s="5" t="s">
        <v>8</v>
      </c>
      <c r="G18" s="3">
        <f t="shared" ca="1" si="2"/>
        <v>110</v>
      </c>
      <c r="H18" s="3">
        <f>VLOOKUP(F18,IF({1,0},$B$2:$B$8,$D$2:$D$8),2,FALSE)</f>
        <v>2.2799999999999998</v>
      </c>
      <c r="I18" s="3" t="str">
        <f t="array" ref="I18">TRIM(RIGHT(SUBSTITUTE(VLOOKUP(F18&amp;"*",$B$2:$B$8&amp;"-"&amp;$D$2:$D$8,1,FALSE),"-",REPT(" ",10)),5))</f>
        <v>2.28</v>
      </c>
      <c r="J18" s="3">
        <f t="shared" ca="1" si="3"/>
        <v>250.8</v>
      </c>
      <c r="K18" s="3">
        <f t="shared" si="0"/>
        <v>2.2799999999999998</v>
      </c>
    </row>
    <row r="19" spans="6:11" ht="14.25" x14ac:dyDescent="0.15">
      <c r="F19" s="5" t="s">
        <v>9</v>
      </c>
      <c r="G19" s="3">
        <f t="shared" ca="1" si="2"/>
        <v>190</v>
      </c>
      <c r="H19" s="3">
        <f>VLOOKUP(F19,IF({1,0},$B$2:$B$8,$D$2:$D$8),2,FALSE)</f>
        <v>1.19</v>
      </c>
      <c r="I19" s="3" t="str">
        <f t="array" ref="I19">TRIM(RIGHT(SUBSTITUTE(VLOOKUP(F19&amp;"*",$B$2:$B$8&amp;"-"&amp;$D$2:$D$8,1,FALSE),"-",REPT(" ",10)),5))</f>
        <v>1.19</v>
      </c>
      <c r="J19" s="3">
        <f t="shared" ca="1" si="3"/>
        <v>226.1</v>
      </c>
      <c r="K19" s="3">
        <f t="shared" si="0"/>
        <v>1.19</v>
      </c>
    </row>
    <row r="20" spans="6:11" ht="14.25" x14ac:dyDescent="0.15">
      <c r="F20" s="5" t="s">
        <v>7</v>
      </c>
      <c r="G20" s="3">
        <f t="shared" ca="1" si="2"/>
        <v>110</v>
      </c>
      <c r="H20" s="3">
        <f>VLOOKUP(F20,IF({1,0},$B$2:$B$8,$D$2:$D$8),2,FALSE)</f>
        <v>1.38</v>
      </c>
      <c r="I20" s="3" t="str">
        <f t="array" ref="I20">TRIM(RIGHT(SUBSTITUTE(VLOOKUP(F20&amp;"*",$B$2:$B$8&amp;"-"&amp;$D$2:$D$8,1,FALSE),"-",REPT(" ",10)),5))</f>
        <v>1.38</v>
      </c>
      <c r="J20" s="3">
        <f t="shared" ca="1" si="3"/>
        <v>151.80000000000001</v>
      </c>
      <c r="K20" s="3">
        <f t="shared" si="0"/>
        <v>1.38</v>
      </c>
    </row>
    <row r="21" spans="6:11" ht="14.25" x14ac:dyDescent="0.15">
      <c r="F21" s="5" t="s">
        <v>12</v>
      </c>
      <c r="G21" s="3">
        <f t="shared" ca="1" si="2"/>
        <v>148</v>
      </c>
      <c r="H21" s="3">
        <f>VLOOKUP(F21,IF({1,0},$B$2:$B$8,$D$2:$D$8),2,FALSE)</f>
        <v>2.4500000000000002</v>
      </c>
      <c r="I21" s="3" t="str">
        <f t="array" ref="I21">TRIM(RIGHT(SUBSTITUTE(VLOOKUP(F21&amp;"*",$B$2:$B$8&amp;"-"&amp;$D$2:$D$8,1,FALSE),"-",REPT(" ",10)),5))</f>
        <v>2.45</v>
      </c>
      <c r="J21" s="3">
        <f t="shared" ca="1" si="3"/>
        <v>362.6</v>
      </c>
      <c r="K21" s="3">
        <f t="shared" si="0"/>
        <v>2.4500000000000002</v>
      </c>
    </row>
    <row r="22" spans="6:11" ht="14.25" x14ac:dyDescent="0.15">
      <c r="F22" s="5" t="s">
        <v>12</v>
      </c>
      <c r="G22" s="3">
        <f t="shared" ca="1" si="2"/>
        <v>193</v>
      </c>
      <c r="H22" s="3">
        <f>VLOOKUP(F22,IF({1,0},$B$2:$B$8,$D$2:$D$8),2,FALSE)</f>
        <v>2.4500000000000002</v>
      </c>
      <c r="I22" s="3" t="str">
        <f t="array" ref="I22">TRIM(RIGHT(SUBSTITUTE(VLOOKUP(F22&amp;"*",$B$2:$B$8&amp;"-"&amp;$D$2:$D$8,1,FALSE),"-",REPT(" ",10)),5))</f>
        <v>2.45</v>
      </c>
      <c r="J22" s="3">
        <f t="shared" ca="1" si="3"/>
        <v>472.85</v>
      </c>
      <c r="K22" s="3">
        <f t="shared" si="0"/>
        <v>2.4500000000000002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115" zoomScaleNormal="115" workbookViewId="0">
      <selection activeCell="G2" sqref="G2"/>
    </sheetView>
  </sheetViews>
  <sheetFormatPr defaultRowHeight="14.4" x14ac:dyDescent="0.25"/>
  <cols>
    <col min="3" max="4" width="13.88671875" bestFit="1" customWidth="1"/>
    <col min="6" max="6" width="7.109375" customWidth="1"/>
    <col min="13" max="13" width="9" style="9"/>
  </cols>
  <sheetData>
    <row r="1" spans="1:14" ht="14.25" customHeight="1" x14ac:dyDescent="0.25">
      <c r="A1" s="3" t="s">
        <v>27</v>
      </c>
      <c r="B1" s="3" t="s">
        <v>28</v>
      </c>
      <c r="C1" s="3" t="s">
        <v>23</v>
      </c>
      <c r="D1" s="3" t="s">
        <v>25</v>
      </c>
      <c r="E1" s="3" t="s">
        <v>29</v>
      </c>
    </row>
    <row r="2" spans="1:14" x14ac:dyDescent="0.25">
      <c r="A2" s="11" t="s">
        <v>30</v>
      </c>
      <c r="B2" s="11">
        <v>209</v>
      </c>
      <c r="C2" s="11">
        <v>4</v>
      </c>
      <c r="D2" s="11" t="s">
        <v>31</v>
      </c>
      <c r="E2" s="11">
        <v>836</v>
      </c>
      <c r="F2">
        <f>COUNTIF($A$2:A2,$I$2)</f>
        <v>0</v>
      </c>
      <c r="G2">
        <f>COUNTIF(A2:A24,I2)</f>
        <v>3</v>
      </c>
      <c r="H2" s="3" t="s">
        <v>45</v>
      </c>
      <c r="I2" s="3">
        <v>4279</v>
      </c>
      <c r="M2" s="8" t="s">
        <v>21</v>
      </c>
      <c r="N2" s="3" t="s">
        <v>44</v>
      </c>
    </row>
    <row r="3" spans="1:14" ht="13.5" x14ac:dyDescent="0.15">
      <c r="A3" s="3" t="s">
        <v>32</v>
      </c>
      <c r="B3" s="3">
        <v>210</v>
      </c>
      <c r="C3" s="3">
        <v>2.2799999999999998</v>
      </c>
      <c r="D3" s="3" t="s">
        <v>33</v>
      </c>
      <c r="E3" s="3">
        <v>478.8</v>
      </c>
      <c r="F3">
        <f>COUNTIF($A$2:A3,$I$2)</f>
        <v>0</v>
      </c>
      <c r="M3" s="8">
        <v>1</v>
      </c>
      <c r="N3" s="3" t="s">
        <v>30</v>
      </c>
    </row>
    <row r="4" spans="1:14" x14ac:dyDescent="0.25">
      <c r="A4" s="3" t="s">
        <v>34</v>
      </c>
      <c r="B4" s="3">
        <v>65</v>
      </c>
      <c r="C4" s="3">
        <v>2.5200000000000005</v>
      </c>
      <c r="D4" s="3" t="s">
        <v>35</v>
      </c>
      <c r="E4" s="3">
        <v>163.80000000000001</v>
      </c>
      <c r="F4">
        <f>COUNTIF($A$2:A4,$I$2)</f>
        <v>1</v>
      </c>
      <c r="H4" s="3" t="s">
        <v>49</v>
      </c>
      <c r="I4" s="3" t="s">
        <v>46</v>
      </c>
      <c r="J4" s="3" t="s">
        <v>47</v>
      </c>
      <c r="M4" s="8">
        <v>2</v>
      </c>
      <c r="N4" s="3" t="s">
        <v>36</v>
      </c>
    </row>
    <row r="5" spans="1:14" ht="13.5" x14ac:dyDescent="0.15">
      <c r="A5" s="3" t="s">
        <v>36</v>
      </c>
      <c r="B5" s="3">
        <v>13</v>
      </c>
      <c r="C5" s="3">
        <v>1.38</v>
      </c>
      <c r="D5" s="3" t="s">
        <v>37</v>
      </c>
      <c r="E5" s="3">
        <v>17.940000000000001</v>
      </c>
      <c r="F5">
        <f>COUNTIF($A$2:A5,$I$2)</f>
        <v>1</v>
      </c>
      <c r="H5" s="3">
        <f>IF(ROW()-4&lt;=$G$2,ROW()-4,"")</f>
        <v>1</v>
      </c>
      <c r="I5" s="3">
        <f t="array" ref="I5">IFERROR(VLOOKUP($I$2&amp;"-"&amp;$H5,IF({1,0},$A$2:$A$24&amp;"-"&amp;$F$2:$F$24,$B$2:$B$24),2,FALSE),"")</f>
        <v>65</v>
      </c>
      <c r="J5" s="3">
        <f t="array" ref="J5">IFERROR(VLOOKUP($I$2&amp;"-"&amp;$H5,IF({1,0},$A$2:$A$24&amp;"-"&amp;$F$2:$F$24,$E$2:$E$24),2,FALSE),"")</f>
        <v>163.80000000000001</v>
      </c>
      <c r="M5" s="8">
        <v>3</v>
      </c>
      <c r="N5" s="3" t="s">
        <v>38</v>
      </c>
    </row>
    <row r="6" spans="1:14" ht="13.5" x14ac:dyDescent="0.15">
      <c r="A6" s="11" t="s">
        <v>30</v>
      </c>
      <c r="B6" s="11">
        <v>46</v>
      </c>
      <c r="C6" s="11">
        <v>4</v>
      </c>
      <c r="D6" s="11" t="s">
        <v>31</v>
      </c>
      <c r="E6" s="11">
        <v>184</v>
      </c>
      <c r="F6">
        <f>COUNTIF($A$2:A6,$I$2)</f>
        <v>1</v>
      </c>
      <c r="H6" s="3">
        <f t="shared" ref="H6:H8" si="0">IF(ROW()-4&lt;=$G$2,ROW()-4,"")</f>
        <v>2</v>
      </c>
      <c r="I6" s="3">
        <f t="array" ref="I6">IFERROR(VLOOKUP($I$2&amp;"-"&amp;$H6,IF({1,0},$A$2:$A$24&amp;"-"&amp;$F$2:$F$24,$B$2:$B$24),2,FALSE),"")</f>
        <v>29</v>
      </c>
      <c r="J6" s="3">
        <f t="array" ref="J6">IFERROR(VLOOKUP($I$2&amp;"-"&amp;$H6,IF({1,0},$A$2:$A$24&amp;"-"&amp;$F$2:$F$24,$E$2:$E$24),2,FALSE),"")</f>
        <v>73.08</v>
      </c>
      <c r="M6" s="8">
        <v>4</v>
      </c>
      <c r="N6" s="3" t="s">
        <v>32</v>
      </c>
    </row>
    <row r="7" spans="1:14" ht="13.5" x14ac:dyDescent="0.15">
      <c r="A7" s="3" t="s">
        <v>36</v>
      </c>
      <c r="B7" s="3">
        <v>300</v>
      </c>
      <c r="C7" s="3">
        <v>1.38</v>
      </c>
      <c r="D7" s="3" t="s">
        <v>37</v>
      </c>
      <c r="E7" s="3">
        <v>414</v>
      </c>
      <c r="F7">
        <f>COUNTIF($A$2:A7,$I$2)</f>
        <v>1</v>
      </c>
      <c r="H7" s="3">
        <f t="shared" si="0"/>
        <v>3</v>
      </c>
      <c r="I7" s="3">
        <f t="array" ref="I7">IFERROR(VLOOKUP($I$2&amp;"-"&amp;$H7,IF({1,0},$A$2:$A$24&amp;"-"&amp;$F$2:$F$24,$B$2:$B$24),2,FALSE),"")</f>
        <v>200</v>
      </c>
      <c r="J7" s="3">
        <f t="array" ref="J7">IFERROR(VLOOKUP($I$2&amp;"-"&amp;$H7,IF({1,0},$A$2:$A$24&amp;"-"&amp;$F$2:$F$24,$E$2:$E$24),2,FALSE),"")</f>
        <v>504</v>
      </c>
      <c r="M7" s="8">
        <v>5</v>
      </c>
      <c r="N7" s="3" t="s">
        <v>40</v>
      </c>
    </row>
    <row r="8" spans="1:14" ht="13.5" x14ac:dyDescent="0.15">
      <c r="A8" s="3" t="s">
        <v>38</v>
      </c>
      <c r="B8" s="3">
        <v>247</v>
      </c>
      <c r="C8" s="3">
        <v>1.19</v>
      </c>
      <c r="D8" s="3" t="s">
        <v>39</v>
      </c>
      <c r="E8" s="3">
        <v>293.93</v>
      </c>
      <c r="F8">
        <f>COUNTIF($A$2:A8,$I$2)</f>
        <v>1</v>
      </c>
      <c r="H8" s="3" t="str">
        <f t="shared" si="0"/>
        <v/>
      </c>
      <c r="I8" s="3" t="str">
        <f t="array" ref="I8">IFERROR(VLOOKUP($I$2&amp;"-"&amp;$H8,IF({1,0},$A$2:$A$24&amp;"-"&amp;$F$2:$F$24,$B$2:$B$24),2,FALSE),"")</f>
        <v/>
      </c>
      <c r="J8" s="3" t="str">
        <f t="array" ref="J8">IFERROR(VLOOKUP($I$2&amp;"-"&amp;$H8,IF({1,0},$A$2:$A$24&amp;"-"&amp;$F$2:$F$24,$E$2:$E$24),2,FALSE),"")</f>
        <v/>
      </c>
      <c r="M8" s="8">
        <v>6</v>
      </c>
      <c r="N8" s="3" t="s">
        <v>42</v>
      </c>
    </row>
    <row r="9" spans="1:14" ht="13.5" x14ac:dyDescent="0.15">
      <c r="A9" s="3" t="s">
        <v>34</v>
      </c>
      <c r="B9" s="3">
        <v>29</v>
      </c>
      <c r="C9" s="3">
        <v>2.5200000000000005</v>
      </c>
      <c r="D9" s="3" t="s">
        <v>35</v>
      </c>
      <c r="E9" s="3">
        <v>73.08</v>
      </c>
      <c r="F9">
        <f>COUNTIF($A$2:A9,$I$2)</f>
        <v>2</v>
      </c>
      <c r="H9" s="3" t="str">
        <f t="shared" ref="H6:H10" si="1">IF(ROW()-4&lt;=G6,ROW()-4,"")</f>
        <v/>
      </c>
      <c r="I9" s="3" t="str">
        <f t="array" ref="I9">IFERROR(VLOOKUP($I$2&amp;"-"&amp;$H9,IF({1,0},$A$2:$A$24&amp;"-"&amp;$F$2:$F$24,$B$2:$B$24),2,FALSE),"")</f>
        <v/>
      </c>
      <c r="J9" s="3" t="str">
        <f t="array" ref="J9">IFERROR(VLOOKUP($I$2&amp;"-"&amp;$H9,IF({1,0},$A$2:$A$24&amp;"-"&amp;$F$2:$F$24,$E$2:$E$24),2,FALSE),"")</f>
        <v/>
      </c>
      <c r="M9" s="8">
        <v>7</v>
      </c>
      <c r="N9" s="3" t="s">
        <v>34</v>
      </c>
    </row>
    <row r="10" spans="1:14" ht="13.5" x14ac:dyDescent="0.15">
      <c r="A10" s="3" t="s">
        <v>40</v>
      </c>
      <c r="B10" s="3">
        <v>66</v>
      </c>
      <c r="C10" s="3">
        <v>1.86</v>
      </c>
      <c r="D10" s="3" t="s">
        <v>41</v>
      </c>
      <c r="E10" s="3">
        <v>122.76</v>
      </c>
      <c r="F10">
        <f>COUNTIF($A$2:A10,$I$2)</f>
        <v>2</v>
      </c>
      <c r="H10" s="3" t="str">
        <f t="shared" si="1"/>
        <v/>
      </c>
      <c r="I10" s="3" t="str">
        <f t="array" ref="I10">IFERROR(VLOOKUP($I$2&amp;"-"&amp;$H10,IF({1,0},$A$2:$A$24&amp;"-"&amp;$F$2:$F$24,$B$2:$B$24),2,FALSE),"")</f>
        <v/>
      </c>
      <c r="J10" s="3" t="str">
        <f t="array" ref="J10">IFERROR(VLOOKUP($I$2&amp;"-"&amp;$H10,IF({1,0},$A$2:$A$24&amp;"-"&amp;$F$2:$F$24,$E$2:$E$24),2,FALSE),"")</f>
        <v/>
      </c>
    </row>
    <row r="11" spans="1:14" ht="13.5" x14ac:dyDescent="0.15">
      <c r="A11" s="3" t="s">
        <v>32</v>
      </c>
      <c r="B11" s="3">
        <v>85</v>
      </c>
      <c r="C11" s="3">
        <v>2.2799999999999998</v>
      </c>
      <c r="D11" s="3" t="s">
        <v>33</v>
      </c>
      <c r="E11" s="3">
        <v>193.8</v>
      </c>
      <c r="F11">
        <f>COUNTIF($A$2:A11,$I$2)</f>
        <v>2</v>
      </c>
      <c r="H11" s="3" t="str">
        <f t="shared" ref="H6:H11" si="2">IF(ROW()-4&lt;=$G$2,ROW()-4,"")</f>
        <v/>
      </c>
      <c r="I11" s="3" t="str">
        <f t="array" ref="I11">IFERROR(VLOOKUP($I$2&amp;"-"&amp;$H11,IF({1,0},$A$2:$A$24&amp;"-"&amp;$F$2:$F$24,$B$2:$B$24),2,FALSE),"")</f>
        <v/>
      </c>
      <c r="J11" s="3" t="str">
        <f t="array" ref="J11">IFERROR(VLOOKUP($I$2&amp;"-"&amp;$H11,IF({1,0},$A$2:$A$24&amp;"-"&amp;$F$2:$F$24,$E$2:$E$24),2,FALSE),"")</f>
        <v/>
      </c>
    </row>
    <row r="12" spans="1:14" ht="13.5" x14ac:dyDescent="0.15">
      <c r="A12" s="3" t="s">
        <v>42</v>
      </c>
      <c r="B12" s="3">
        <v>37</v>
      </c>
      <c r="C12" s="3">
        <v>2.4500000000000002</v>
      </c>
      <c r="D12" s="3" t="s">
        <v>43</v>
      </c>
      <c r="E12" s="3">
        <v>90.65</v>
      </c>
      <c r="F12">
        <f>COUNTIF($A$2:A12,$I$2)</f>
        <v>2</v>
      </c>
    </row>
    <row r="13" spans="1:14" ht="13.5" x14ac:dyDescent="0.15">
      <c r="A13" s="3" t="s">
        <v>40</v>
      </c>
      <c r="B13" s="3">
        <v>59</v>
      </c>
      <c r="C13" s="3">
        <v>1.86</v>
      </c>
      <c r="D13" s="3" t="s">
        <v>41</v>
      </c>
      <c r="E13" s="3">
        <v>109.74</v>
      </c>
      <c r="F13">
        <f>COUNTIF($A$2:A13,$I$2)</f>
        <v>2</v>
      </c>
    </row>
    <row r="14" spans="1:14" ht="13.5" x14ac:dyDescent="0.15">
      <c r="A14" s="3" t="s">
        <v>38</v>
      </c>
      <c r="B14" s="3">
        <v>226</v>
      </c>
      <c r="C14" s="3">
        <v>1.19</v>
      </c>
      <c r="D14" s="3" t="s">
        <v>39</v>
      </c>
      <c r="E14" s="3">
        <v>268.94</v>
      </c>
      <c r="F14">
        <f>COUNTIF($A$2:A14,$I$2)</f>
        <v>2</v>
      </c>
    </row>
    <row r="15" spans="1:14" ht="13.5" x14ac:dyDescent="0.15">
      <c r="A15" s="11" t="s">
        <v>30</v>
      </c>
      <c r="B15" s="11">
        <v>271</v>
      </c>
      <c r="C15" s="11">
        <v>4</v>
      </c>
      <c r="D15" s="11" t="s">
        <v>31</v>
      </c>
      <c r="E15" s="11">
        <v>1084</v>
      </c>
      <c r="F15">
        <f>COUNTIF($A$2:A15,$I$2)</f>
        <v>2</v>
      </c>
    </row>
    <row r="16" spans="1:14" ht="13.5" x14ac:dyDescent="0.15">
      <c r="A16" s="3" t="s">
        <v>40</v>
      </c>
      <c r="B16" s="3">
        <v>194</v>
      </c>
      <c r="C16" s="3">
        <v>1.86</v>
      </c>
      <c r="D16" s="3" t="s">
        <v>41</v>
      </c>
      <c r="E16" s="3">
        <v>360.84</v>
      </c>
      <c r="F16">
        <f>COUNTIF($A$2:A16,$I$2)</f>
        <v>2</v>
      </c>
    </row>
    <row r="17" spans="1:6" ht="13.5" x14ac:dyDescent="0.15">
      <c r="A17" s="3" t="s">
        <v>34</v>
      </c>
      <c r="B17" s="3">
        <v>200</v>
      </c>
      <c r="C17" s="3">
        <v>2.5200000000000005</v>
      </c>
      <c r="D17" s="3" t="s">
        <v>35</v>
      </c>
      <c r="E17" s="3">
        <v>504</v>
      </c>
      <c r="F17">
        <f>COUNTIF($A$2:A17,$I$2)</f>
        <v>3</v>
      </c>
    </row>
    <row r="18" spans="1:6" ht="13.5" x14ac:dyDescent="0.15">
      <c r="A18" s="3" t="s">
        <v>32</v>
      </c>
      <c r="B18" s="3">
        <v>17</v>
      </c>
      <c r="C18" s="3">
        <v>2.2799999999999998</v>
      </c>
      <c r="D18" s="3" t="s">
        <v>33</v>
      </c>
      <c r="E18" s="3">
        <v>38.76</v>
      </c>
      <c r="F18">
        <f>COUNTIF($A$2:A18,$I$2)</f>
        <v>3</v>
      </c>
    </row>
    <row r="19" spans="1:6" ht="13.5" x14ac:dyDescent="0.15">
      <c r="A19" s="3" t="s">
        <v>38</v>
      </c>
      <c r="B19" s="3">
        <v>25</v>
      </c>
      <c r="C19" s="3">
        <v>1.19</v>
      </c>
      <c r="D19" s="3" t="s">
        <v>39</v>
      </c>
      <c r="E19" s="3">
        <v>29.75</v>
      </c>
      <c r="F19">
        <f>COUNTIF($A$2:A19,$I$2)</f>
        <v>3</v>
      </c>
    </row>
    <row r="20" spans="1:6" ht="13.5" x14ac:dyDescent="0.15">
      <c r="A20" s="3" t="s">
        <v>36</v>
      </c>
      <c r="B20" s="3">
        <v>148</v>
      </c>
      <c r="C20" s="3">
        <v>1.38</v>
      </c>
      <c r="D20" s="3" t="s">
        <v>37</v>
      </c>
      <c r="E20" s="3">
        <v>204.24</v>
      </c>
      <c r="F20">
        <f>COUNTIF($A$2:A20,$I$2)</f>
        <v>3</v>
      </c>
    </row>
    <row r="21" spans="1:6" ht="13.5" x14ac:dyDescent="0.15">
      <c r="A21" s="3" t="s">
        <v>42</v>
      </c>
      <c r="B21" s="3">
        <v>141</v>
      </c>
      <c r="C21" s="3">
        <v>2.4500000000000002</v>
      </c>
      <c r="D21" s="3" t="s">
        <v>43</v>
      </c>
      <c r="E21" s="3">
        <v>345.45</v>
      </c>
      <c r="F21">
        <f>COUNTIF($A$2:A21,$I$2)</f>
        <v>3</v>
      </c>
    </row>
    <row r="22" spans="1:6" ht="13.5" x14ac:dyDescent="0.15">
      <c r="A22" s="3" t="s">
        <v>42</v>
      </c>
      <c r="B22" s="3">
        <v>71</v>
      </c>
      <c r="C22" s="3">
        <v>2.4500000000000002</v>
      </c>
      <c r="D22" s="3" t="s">
        <v>43</v>
      </c>
      <c r="E22" s="3">
        <v>173.95</v>
      </c>
      <c r="F22">
        <f>COUNTIF($A$2:A22,$I$2)</f>
        <v>3</v>
      </c>
    </row>
    <row r="23" spans="1:6" ht="13.5" x14ac:dyDescent="0.15">
      <c r="A23" s="3" t="s">
        <v>36</v>
      </c>
      <c r="B23" s="3">
        <v>148</v>
      </c>
      <c r="C23" s="3">
        <v>1.38</v>
      </c>
      <c r="D23" s="3" t="s">
        <v>37</v>
      </c>
      <c r="E23" s="3">
        <v>204.24</v>
      </c>
      <c r="F23">
        <f>COUNTIF($A$2:A23,$I$2)</f>
        <v>3</v>
      </c>
    </row>
    <row r="24" spans="1:6" ht="13.5" x14ac:dyDescent="0.15">
      <c r="A24" s="11" t="s">
        <v>30</v>
      </c>
      <c r="B24" s="11">
        <v>271</v>
      </c>
      <c r="C24" s="11">
        <v>4</v>
      </c>
      <c r="D24" s="11" t="s">
        <v>31</v>
      </c>
      <c r="E24" s="11">
        <v>1084</v>
      </c>
      <c r="F24">
        <f>COUNTIF($A$2:A24,$I$2)</f>
        <v>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>
      <selection activeCell="C13" sqref="C13"/>
    </sheetView>
  </sheetViews>
  <sheetFormatPr defaultRowHeight="14.4" x14ac:dyDescent="0.25"/>
  <cols>
    <col min="1" max="1" width="6.109375" style="9" customWidth="1"/>
    <col min="3" max="3" width="12" customWidth="1"/>
    <col min="4" max="4" width="9.44140625" bestFit="1" customWidth="1"/>
    <col min="5" max="5" width="6.77734375" customWidth="1"/>
    <col min="6" max="6" width="11.77734375" customWidth="1"/>
    <col min="8" max="8" width="11.88671875" customWidth="1"/>
    <col min="9" max="9" width="13.88671875" customWidth="1"/>
  </cols>
  <sheetData>
    <row r="1" spans="1:11" ht="31.2" x14ac:dyDescent="0.25">
      <c r="A1" s="8" t="s">
        <v>22</v>
      </c>
      <c r="B1" s="2" t="s">
        <v>1</v>
      </c>
      <c r="C1" s="1" t="s">
        <v>20</v>
      </c>
      <c r="D1" s="1" t="s">
        <v>0</v>
      </c>
      <c r="F1" s="3" t="s">
        <v>2</v>
      </c>
      <c r="G1" s="3" t="s">
        <v>3</v>
      </c>
      <c r="H1" s="3" t="s">
        <v>24</v>
      </c>
      <c r="I1" s="3" t="s">
        <v>26</v>
      </c>
      <c r="J1" s="3" t="s">
        <v>4</v>
      </c>
      <c r="K1" s="4" t="s">
        <v>5</v>
      </c>
    </row>
    <row r="2" spans="1:11" ht="15.6" x14ac:dyDescent="0.25">
      <c r="A2" s="8">
        <f>ROW()-1</f>
        <v>1</v>
      </c>
      <c r="B2" s="6">
        <v>4</v>
      </c>
      <c r="C2" s="7" t="s">
        <v>13</v>
      </c>
      <c r="D2" s="5" t="s">
        <v>6</v>
      </c>
      <c r="F2" s="5" t="s">
        <v>6</v>
      </c>
      <c r="G2" s="3">
        <f ca="1">RANDBETWEEN(10,300)</f>
        <v>237</v>
      </c>
      <c r="H2" s="3">
        <f t="array" ref="H2">VLOOKUP(F2,IF({1,0},$D$2:$D$8,$B$2:$B$8),2,FALSE)</f>
        <v>4</v>
      </c>
      <c r="I2" s="3" t="str">
        <f t="array" ref="I2">TRIM(RIGHT(SUBSTITUTE(VLOOKUP(F2&amp;"*",$D$2:$D$8&amp;"-"&amp;$B$2:$B$8,1,FALSE),"-",REPT(" ",15)),15))</f>
        <v>4</v>
      </c>
      <c r="J2" s="3">
        <f ca="1">G2*I2</f>
        <v>948</v>
      </c>
      <c r="K2" s="3">
        <f>SUMIF($D$2:$D$8,F2,$B$2:$B$8)</f>
        <v>4</v>
      </c>
    </row>
    <row r="3" spans="1:11" ht="15.6" x14ac:dyDescent="0.25">
      <c r="A3" s="8">
        <f t="shared" ref="A3:A8" si="0">ROW()-1</f>
        <v>2</v>
      </c>
      <c r="B3" s="6">
        <v>1.38</v>
      </c>
      <c r="C3" s="7" t="s">
        <v>14</v>
      </c>
      <c r="D3" s="5" t="s">
        <v>7</v>
      </c>
      <c r="F3" s="5" t="s">
        <v>8</v>
      </c>
      <c r="G3" s="3">
        <f t="shared" ref="G3:G22" ca="1" si="1">RANDBETWEEN(10,300)</f>
        <v>265</v>
      </c>
      <c r="H3" s="3">
        <f t="array" ref="H3">VLOOKUP(F3,IF({1,0},$D$2:$D$8,$B$2:$B$8),2,FALSE)</f>
        <v>2.2799999999999998</v>
      </c>
      <c r="I3" s="3" t="str">
        <f t="array" ref="I3">TRIM(RIGHT(SUBSTITUTE(VLOOKUP(F3&amp;"*",$D$2:$D$8&amp;"-"&amp;$B$2:$B$8,1,FALSE),"-",REPT(" ",15)),15))</f>
        <v>2.28</v>
      </c>
      <c r="J3" s="3">
        <f t="shared" ref="J3:J22" ca="1" si="2">G3*I3</f>
        <v>604.19999999999993</v>
      </c>
      <c r="K3" s="3">
        <f>SUMIF($D$2:$D$8,F3,$B$2:$B$8)</f>
        <v>2.2799999999999998</v>
      </c>
    </row>
    <row r="4" spans="1:11" ht="15.6" x14ac:dyDescent="0.25">
      <c r="A4" s="8">
        <f t="shared" si="0"/>
        <v>3</v>
      </c>
      <c r="B4" s="6">
        <v>1.19</v>
      </c>
      <c r="C4" s="7" t="s">
        <v>15</v>
      </c>
      <c r="D4" s="5" t="s">
        <v>9</v>
      </c>
      <c r="F4" s="5" t="s">
        <v>10</v>
      </c>
      <c r="G4" s="3">
        <f t="shared" ca="1" si="1"/>
        <v>223</v>
      </c>
      <c r="H4" s="3">
        <f t="array" ref="H4">VLOOKUP(F4,IF({1,0},$D$2:$D$8,$B$2:$B$8),2,FALSE)</f>
        <v>2.5200000000000005</v>
      </c>
      <c r="I4" s="3" t="str">
        <f t="array" ref="I4">TRIM(RIGHT(SUBSTITUTE(VLOOKUP(F4&amp;"*",$D$2:$D$8&amp;"-"&amp;$B$2:$B$8,1,FALSE),"-",REPT(" ",15)),15))</f>
        <v>2.52</v>
      </c>
      <c r="J4" s="3">
        <f t="shared" ca="1" si="2"/>
        <v>561.96</v>
      </c>
      <c r="K4" s="3">
        <f>SUMIF($D$2:$D$8,F4,$B$2:$B$8)</f>
        <v>2.5200000000000005</v>
      </c>
    </row>
    <row r="5" spans="1:11" ht="15.6" x14ac:dyDescent="0.25">
      <c r="A5" s="8">
        <f t="shared" si="0"/>
        <v>4</v>
      </c>
      <c r="B5" s="6">
        <v>2.2799999999999998</v>
      </c>
      <c r="C5" s="7" t="s">
        <v>16</v>
      </c>
      <c r="D5" s="5" t="s">
        <v>8</v>
      </c>
      <c r="F5" s="5" t="s">
        <v>7</v>
      </c>
      <c r="G5" s="3">
        <f t="shared" ca="1" si="1"/>
        <v>209</v>
      </c>
      <c r="H5" s="3">
        <f t="array" ref="H5">VLOOKUP(F5,IF({1,0},$D$2:$D$8,$B$2:$B$8),2,FALSE)</f>
        <v>1.38</v>
      </c>
      <c r="I5" s="3" t="str">
        <f t="array" ref="I5">TRIM(RIGHT(SUBSTITUTE(VLOOKUP(F5&amp;"*",$D$2:$D$8&amp;"-"&amp;$B$2:$B$8,1,FALSE),"-",REPT(" ",15)),15))</f>
        <v>1.38</v>
      </c>
      <c r="J5" s="3">
        <f t="shared" ca="1" si="2"/>
        <v>288.41999999999996</v>
      </c>
      <c r="K5" s="3">
        <f>SUMIF($D$2:$D$8,F5,$B$2:$B$8)</f>
        <v>1.38</v>
      </c>
    </row>
    <row r="6" spans="1:11" ht="15.6" x14ac:dyDescent="0.25">
      <c r="A6" s="8">
        <f t="shared" si="0"/>
        <v>5</v>
      </c>
      <c r="B6" s="6">
        <v>1.86</v>
      </c>
      <c r="C6" s="7" t="s">
        <v>17</v>
      </c>
      <c r="D6" s="5" t="s">
        <v>11</v>
      </c>
      <c r="F6" s="5" t="s">
        <v>6</v>
      </c>
      <c r="G6" s="3">
        <f t="shared" ca="1" si="1"/>
        <v>150</v>
      </c>
      <c r="H6" s="3">
        <f t="array" ref="H6">VLOOKUP(F6,IF({1,0},$D$2:$D$8,$B$2:$B$8),2,FALSE)</f>
        <v>4</v>
      </c>
      <c r="I6" s="3" t="str">
        <f t="array" ref="I6">TRIM(RIGHT(SUBSTITUTE(VLOOKUP(F6&amp;"*",$D$2:$D$8&amp;"-"&amp;$B$2:$B$8,1,FALSE),"-",REPT(" ",15)),15))</f>
        <v>4</v>
      </c>
      <c r="J6" s="3">
        <f t="shared" ca="1" si="2"/>
        <v>600</v>
      </c>
      <c r="K6" s="3">
        <f>SUMIF($D$2:$D$8,F6,$B$2:$B$8)</f>
        <v>4</v>
      </c>
    </row>
    <row r="7" spans="1:11" ht="15.6" x14ac:dyDescent="0.25">
      <c r="A7" s="8">
        <f t="shared" si="0"/>
        <v>6</v>
      </c>
      <c r="B7" s="6">
        <v>2.4500000000000002</v>
      </c>
      <c r="C7" s="7" t="s">
        <v>18</v>
      </c>
      <c r="D7" s="5" t="s">
        <v>12</v>
      </c>
      <c r="F7" s="5" t="s">
        <v>7</v>
      </c>
      <c r="G7" s="3">
        <f t="shared" ca="1" si="1"/>
        <v>165</v>
      </c>
      <c r="H7" s="3">
        <f t="array" ref="H7">VLOOKUP(F7,IF({1,0},$D$2:$D$8,$B$2:$B$8),2,FALSE)</f>
        <v>1.38</v>
      </c>
      <c r="I7" s="3" t="str">
        <f t="array" ref="I7">TRIM(RIGHT(SUBSTITUTE(VLOOKUP(F7&amp;"*",$D$2:$D$8&amp;"-"&amp;$B$2:$B$8,1,FALSE),"-",REPT(" ",15)),15))</f>
        <v>1.38</v>
      </c>
      <c r="J7" s="3">
        <f t="shared" ca="1" si="2"/>
        <v>227.7</v>
      </c>
      <c r="K7" s="3">
        <f>SUMIF($D$2:$D$8,F7,$B$2:$B$8)</f>
        <v>1.38</v>
      </c>
    </row>
    <row r="8" spans="1:11" ht="15.6" x14ac:dyDescent="0.25">
      <c r="A8" s="8">
        <f t="shared" si="0"/>
        <v>7</v>
      </c>
      <c r="B8" s="6">
        <f>1.3+0.67+0.55</f>
        <v>2.5200000000000005</v>
      </c>
      <c r="C8" s="4" t="s">
        <v>19</v>
      </c>
      <c r="D8" s="5" t="s">
        <v>10</v>
      </c>
      <c r="F8" s="5" t="s">
        <v>9</v>
      </c>
      <c r="G8" s="3">
        <f t="shared" ca="1" si="1"/>
        <v>50</v>
      </c>
      <c r="H8" s="3">
        <f t="array" ref="H8">VLOOKUP(F8,IF({1,0},$D$2:$D$8,$B$2:$B$8),2,FALSE)</f>
        <v>1.19</v>
      </c>
      <c r="I8" s="3" t="str">
        <f t="array" ref="I8">TRIM(RIGHT(SUBSTITUTE(VLOOKUP(F8&amp;"*",$D$2:$D$8&amp;"-"&amp;$B$2:$B$8,1,FALSE),"-",REPT(" ",15)),15))</f>
        <v>1.19</v>
      </c>
      <c r="J8" s="3">
        <f t="shared" ca="1" si="2"/>
        <v>59.5</v>
      </c>
      <c r="K8" s="3">
        <f>SUMIF($D$2:$D$8,F8,$B$2:$B$8)</f>
        <v>1.19</v>
      </c>
    </row>
    <row r="9" spans="1:11" ht="15.6" x14ac:dyDescent="0.25">
      <c r="F9" s="5" t="s">
        <v>10</v>
      </c>
      <c r="G9" s="3">
        <f t="shared" ca="1" si="1"/>
        <v>14</v>
      </c>
      <c r="H9" s="3">
        <f t="array" ref="H9">VLOOKUP(F9,IF({1,0},$D$2:$D$8,$B$2:$B$8),2,FALSE)</f>
        <v>2.5200000000000005</v>
      </c>
      <c r="I9" s="3" t="str">
        <f t="array" ref="I9">TRIM(RIGHT(SUBSTITUTE(VLOOKUP(F9&amp;"*",$D$2:$D$8&amp;"-"&amp;$B$2:$B$8,1,FALSE),"-",REPT(" ",15)),15))</f>
        <v>2.52</v>
      </c>
      <c r="J9" s="3">
        <f t="shared" ca="1" si="2"/>
        <v>35.28</v>
      </c>
      <c r="K9" s="3">
        <f>SUMIF($D$2:$D$8,F9,$B$2:$B$8)</f>
        <v>2.5200000000000005</v>
      </c>
    </row>
    <row r="10" spans="1:11" ht="15.6" x14ac:dyDescent="0.25">
      <c r="F10" s="5" t="s">
        <v>11</v>
      </c>
      <c r="G10" s="3">
        <f t="shared" ca="1" si="1"/>
        <v>206</v>
      </c>
      <c r="H10" s="3">
        <f t="array" ref="H10">VLOOKUP(F10,IF({1,0},$D$2:$D$8,$B$2:$B$8),2,FALSE)</f>
        <v>1.86</v>
      </c>
      <c r="I10" s="3" t="str">
        <f t="array" ref="I10">TRIM(RIGHT(SUBSTITUTE(VLOOKUP(F10&amp;"*",$D$2:$D$8&amp;"-"&amp;$B$2:$B$8,1,FALSE),"-",REPT(" ",15)),15))</f>
        <v>1.86</v>
      </c>
      <c r="J10" s="3">
        <f t="shared" ca="1" si="2"/>
        <v>383.16</v>
      </c>
      <c r="K10" s="3">
        <f>SUMIF($D$2:$D$8,F10,$B$2:$B$8)</f>
        <v>1.86</v>
      </c>
    </row>
    <row r="11" spans="1:11" ht="15.6" x14ac:dyDescent="0.25">
      <c r="D11" s="10"/>
      <c r="F11" s="5" t="s">
        <v>8</v>
      </c>
      <c r="G11" s="3">
        <f t="shared" ca="1" si="1"/>
        <v>234</v>
      </c>
      <c r="H11" s="3">
        <f t="array" ref="H11">VLOOKUP(F11,IF({1,0},$D$2:$D$8,$B$2:$B$8),2,FALSE)</f>
        <v>2.2799999999999998</v>
      </c>
      <c r="I11" s="3" t="str">
        <f t="array" ref="I11">TRIM(RIGHT(SUBSTITUTE(VLOOKUP(F11&amp;"*",$D$2:$D$8&amp;"-"&amp;$B$2:$B$8,1,FALSE),"-",REPT(" ",15)),15))</f>
        <v>2.28</v>
      </c>
      <c r="J11" s="3">
        <f t="shared" ca="1" si="2"/>
        <v>533.52</v>
      </c>
      <c r="K11" s="3">
        <f>SUMIF($D$2:$D$8,F11,$B$2:$B$8)</f>
        <v>2.2799999999999998</v>
      </c>
    </row>
    <row r="12" spans="1:11" ht="15.6" x14ac:dyDescent="0.25">
      <c r="F12" s="5" t="s">
        <v>12</v>
      </c>
      <c r="G12" s="3">
        <f t="shared" ca="1" si="1"/>
        <v>16</v>
      </c>
      <c r="H12" s="3">
        <f t="array" ref="H12">VLOOKUP(F12,IF({1,0},$D$2:$D$8,$B$2:$B$8),2,FALSE)</f>
        <v>2.4500000000000002</v>
      </c>
      <c r="I12" s="3" t="str">
        <f t="array" ref="I12">TRIM(RIGHT(SUBSTITUTE(VLOOKUP(F12&amp;"*",$D$2:$D$8&amp;"-"&amp;$B$2:$B$8,1,FALSE),"-",REPT(" ",15)),15))</f>
        <v>2.45</v>
      </c>
      <c r="J12" s="3">
        <f t="shared" ca="1" si="2"/>
        <v>39.200000000000003</v>
      </c>
      <c r="K12" s="3">
        <f>SUMIF($D$2:$D$8,F12,$B$2:$B$8)</f>
        <v>2.4500000000000002</v>
      </c>
    </row>
    <row r="13" spans="1:11" ht="15.6" x14ac:dyDescent="0.25">
      <c r="F13" s="5" t="s">
        <v>11</v>
      </c>
      <c r="G13" s="3">
        <f t="shared" ca="1" si="1"/>
        <v>291</v>
      </c>
      <c r="H13" s="3">
        <f t="array" ref="H13">VLOOKUP(F13,IF({1,0},$D$2:$D$8,$B$2:$B$8),2,FALSE)</f>
        <v>1.86</v>
      </c>
      <c r="I13" s="3" t="str">
        <f t="array" ref="I13">TRIM(RIGHT(SUBSTITUTE(VLOOKUP(F13&amp;"*",$D$2:$D$8&amp;"-"&amp;$B$2:$B$8,1,FALSE),"-",REPT(" ",15)),15))</f>
        <v>1.86</v>
      </c>
      <c r="J13" s="3">
        <f t="shared" ca="1" si="2"/>
        <v>541.26</v>
      </c>
      <c r="K13" s="3">
        <f>SUMIF($D$2:$D$8,F13,$B$2:$B$8)</f>
        <v>1.86</v>
      </c>
    </row>
    <row r="14" spans="1:11" ht="15.6" x14ac:dyDescent="0.25">
      <c r="F14" s="5" t="s">
        <v>9</v>
      </c>
      <c r="G14" s="3">
        <f t="shared" ca="1" si="1"/>
        <v>53</v>
      </c>
      <c r="H14" s="3">
        <f t="array" ref="H14">VLOOKUP(F14,IF({1,0},$D$2:$D$8,$B$2:$B$8),2,FALSE)</f>
        <v>1.19</v>
      </c>
      <c r="I14" s="3" t="str">
        <f t="array" ref="I14">TRIM(RIGHT(SUBSTITUTE(VLOOKUP(F14&amp;"*",$D$2:$D$8&amp;"-"&amp;$B$2:$B$8,1,FALSE),"-",REPT(" ",15)),15))</f>
        <v>1.19</v>
      </c>
      <c r="J14" s="3">
        <f t="shared" ca="1" si="2"/>
        <v>63.07</v>
      </c>
      <c r="K14" s="3">
        <f>SUMIF($D$2:$D$8,F14,$B$2:$B$8)</f>
        <v>1.19</v>
      </c>
    </row>
    <row r="15" spans="1:11" ht="15.6" x14ac:dyDescent="0.25">
      <c r="F15" s="5" t="s">
        <v>6</v>
      </c>
      <c r="G15" s="3">
        <f t="shared" ca="1" si="1"/>
        <v>75</v>
      </c>
      <c r="H15" s="3">
        <f t="array" ref="H15">VLOOKUP(F15,IF({1,0},$D$2:$D$8,$B$2:$B$8),2,FALSE)</f>
        <v>4</v>
      </c>
      <c r="I15" s="3" t="str">
        <f t="array" ref="I15">TRIM(RIGHT(SUBSTITUTE(VLOOKUP(F15&amp;"*",$D$2:$D$8&amp;"-"&amp;$B$2:$B$8,1,FALSE),"-",REPT(" ",15)),15))</f>
        <v>4</v>
      </c>
      <c r="J15" s="3">
        <f t="shared" ca="1" si="2"/>
        <v>300</v>
      </c>
      <c r="K15" s="3">
        <f>SUMIF($D$2:$D$8,F15,$B$2:$B$8)</f>
        <v>4</v>
      </c>
    </row>
    <row r="16" spans="1:11" ht="15.6" x14ac:dyDescent="0.25">
      <c r="F16" s="5" t="s">
        <v>11</v>
      </c>
      <c r="G16" s="3">
        <f t="shared" ca="1" si="1"/>
        <v>144</v>
      </c>
      <c r="H16" s="3">
        <f t="array" ref="H16">VLOOKUP(F16,IF({1,0},$D$2:$D$8,$B$2:$B$8),2,FALSE)</f>
        <v>1.86</v>
      </c>
      <c r="I16" s="3" t="str">
        <f t="array" ref="I16">TRIM(RIGHT(SUBSTITUTE(VLOOKUP(F16&amp;"*",$D$2:$D$8&amp;"-"&amp;$B$2:$B$8,1,FALSE),"-",REPT(" ",15)),15))</f>
        <v>1.86</v>
      </c>
      <c r="J16" s="3">
        <f t="shared" ca="1" si="2"/>
        <v>267.84000000000003</v>
      </c>
      <c r="K16" s="3">
        <f>SUMIF($D$2:$D$8,F16,$B$2:$B$8)</f>
        <v>1.86</v>
      </c>
    </row>
    <row r="17" spans="6:11" ht="15.6" x14ac:dyDescent="0.25">
      <c r="F17" s="5" t="s">
        <v>10</v>
      </c>
      <c r="G17" s="3">
        <f t="shared" ca="1" si="1"/>
        <v>92</v>
      </c>
      <c r="H17" s="3">
        <f t="array" ref="H17">VLOOKUP(F17,IF({1,0},$D$2:$D$8,$B$2:$B$8),2,FALSE)</f>
        <v>2.5200000000000005</v>
      </c>
      <c r="I17" s="3" t="str">
        <f t="array" ref="I17">TRIM(RIGHT(SUBSTITUTE(VLOOKUP(F17&amp;"*",$D$2:$D$8&amp;"-"&amp;$B$2:$B$8,1,FALSE),"-",REPT(" ",15)),15))</f>
        <v>2.52</v>
      </c>
      <c r="J17" s="3">
        <f t="shared" ca="1" si="2"/>
        <v>231.84</v>
      </c>
      <c r="K17" s="3">
        <f>SUMIF($D$2:$D$8,F17,$B$2:$B$8)</f>
        <v>2.5200000000000005</v>
      </c>
    </row>
    <row r="18" spans="6:11" ht="15.6" x14ac:dyDescent="0.25">
      <c r="F18" s="5" t="s">
        <v>8</v>
      </c>
      <c r="G18" s="3">
        <f t="shared" ca="1" si="1"/>
        <v>105</v>
      </c>
      <c r="H18" s="3">
        <f t="array" ref="H18">VLOOKUP(F18,IF({1,0},$D$2:$D$8,$B$2:$B$8),2,FALSE)</f>
        <v>2.2799999999999998</v>
      </c>
      <c r="I18" s="3" t="str">
        <f t="array" ref="I18">TRIM(RIGHT(SUBSTITUTE(VLOOKUP(F18&amp;"*",$D$2:$D$8&amp;"-"&amp;$B$2:$B$8,1,FALSE),"-",REPT(" ",15)),15))</f>
        <v>2.28</v>
      </c>
      <c r="J18" s="3">
        <f t="shared" ca="1" si="2"/>
        <v>239.39999999999998</v>
      </c>
      <c r="K18" s="3">
        <f>SUMIF($D$2:$D$8,F18,$B$2:$B$8)</f>
        <v>2.2799999999999998</v>
      </c>
    </row>
    <row r="19" spans="6:11" ht="15.6" x14ac:dyDescent="0.25">
      <c r="F19" s="5" t="s">
        <v>9</v>
      </c>
      <c r="G19" s="3">
        <f t="shared" ca="1" si="1"/>
        <v>81</v>
      </c>
      <c r="H19" s="3">
        <f t="array" ref="H19">VLOOKUP(F19,IF({1,0},$D$2:$D$8,$B$2:$B$8),2,FALSE)</f>
        <v>1.19</v>
      </c>
      <c r="I19" s="3" t="str">
        <f t="array" ref="I19">TRIM(RIGHT(SUBSTITUTE(VLOOKUP(F19&amp;"*",$D$2:$D$8&amp;"-"&amp;$B$2:$B$8,1,FALSE),"-",REPT(" ",15)),15))</f>
        <v>1.19</v>
      </c>
      <c r="J19" s="3">
        <f t="shared" ca="1" si="2"/>
        <v>96.39</v>
      </c>
      <c r="K19" s="3">
        <f>SUMIF($D$2:$D$8,F19,$B$2:$B$8)</f>
        <v>1.19</v>
      </c>
    </row>
    <row r="20" spans="6:11" ht="15.6" x14ac:dyDescent="0.25">
      <c r="F20" s="5" t="s">
        <v>7</v>
      </c>
      <c r="G20" s="3">
        <f t="shared" ca="1" si="1"/>
        <v>280</v>
      </c>
      <c r="H20" s="3">
        <f t="array" ref="H20">VLOOKUP(F20,IF({1,0},$D$2:$D$8,$B$2:$B$8),2,FALSE)</f>
        <v>1.38</v>
      </c>
      <c r="I20" s="3" t="str">
        <f t="array" ref="I20">TRIM(RIGHT(SUBSTITUTE(VLOOKUP(F20&amp;"*",$D$2:$D$8&amp;"-"&amp;$B$2:$B$8,1,FALSE),"-",REPT(" ",15)),15))</f>
        <v>1.38</v>
      </c>
      <c r="J20" s="3">
        <f t="shared" ca="1" si="2"/>
        <v>386.4</v>
      </c>
      <c r="K20" s="3">
        <f>SUMIF($D$2:$D$8,F20,$B$2:$B$8)</f>
        <v>1.38</v>
      </c>
    </row>
    <row r="21" spans="6:11" ht="15.6" x14ac:dyDescent="0.25">
      <c r="F21" s="5" t="s">
        <v>12</v>
      </c>
      <c r="G21" s="3">
        <f t="shared" ca="1" si="1"/>
        <v>122</v>
      </c>
      <c r="H21" s="3">
        <f t="array" ref="H21">VLOOKUP(F21,IF({1,0},$D$2:$D$8,$B$2:$B$8),2,FALSE)</f>
        <v>2.4500000000000002</v>
      </c>
      <c r="I21" s="3" t="str">
        <f t="array" ref="I21">TRIM(RIGHT(SUBSTITUTE(VLOOKUP(F21&amp;"*",$D$2:$D$8&amp;"-"&amp;$B$2:$B$8,1,FALSE),"-",REPT(" ",15)),15))</f>
        <v>2.45</v>
      </c>
      <c r="J21" s="3">
        <f t="shared" ca="1" si="2"/>
        <v>298.90000000000003</v>
      </c>
      <c r="K21" s="3">
        <f>SUMIF($D$2:$D$8,F21,$B$2:$B$8)</f>
        <v>2.4500000000000002</v>
      </c>
    </row>
    <row r="22" spans="6:11" ht="15.6" x14ac:dyDescent="0.25">
      <c r="F22" s="5" t="s">
        <v>12</v>
      </c>
      <c r="G22" s="3">
        <f t="shared" ca="1" si="1"/>
        <v>164</v>
      </c>
      <c r="H22" s="3">
        <f t="array" ref="H22">VLOOKUP(F22,IF({1,0},$D$2:$D$8,$B$2:$B$8),2,FALSE)</f>
        <v>2.4500000000000002</v>
      </c>
      <c r="I22" s="3" t="str">
        <f t="array" ref="I22">TRIM(RIGHT(SUBSTITUTE(VLOOKUP(F22&amp;"*",$D$2:$D$8&amp;"-"&amp;$B$2:$B$8,1,FALSE),"-",REPT(" ",15)),15))</f>
        <v>2.45</v>
      </c>
      <c r="J22" s="3">
        <f t="shared" ca="1" si="2"/>
        <v>401.8</v>
      </c>
      <c r="K22" s="3">
        <f>SUMIF($D$2:$D$8,F22,$B$2:$B$8)</f>
        <v>2.4500000000000002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130" zoomScaleNormal="130" workbookViewId="0">
      <selection activeCell="I9" sqref="I9"/>
    </sheetView>
  </sheetViews>
  <sheetFormatPr defaultRowHeight="14.4" x14ac:dyDescent="0.25"/>
  <cols>
    <col min="6" max="6" width="7.109375" customWidth="1"/>
    <col min="13" max="13" width="8.88671875" style="9"/>
  </cols>
  <sheetData>
    <row r="1" spans="1:14" ht="14.25" customHeight="1" x14ac:dyDescent="0.25">
      <c r="A1" s="3" t="s">
        <v>27</v>
      </c>
      <c r="B1" s="3" t="s">
        <v>28</v>
      </c>
      <c r="C1" s="3" t="s">
        <v>23</v>
      </c>
      <c r="D1" s="3" t="s">
        <v>25</v>
      </c>
      <c r="E1" s="3" t="s">
        <v>29</v>
      </c>
    </row>
    <row r="2" spans="1:14" x14ac:dyDescent="0.25">
      <c r="A2" s="11" t="s">
        <v>30</v>
      </c>
      <c r="B2" s="11">
        <v>209</v>
      </c>
      <c r="C2" s="11">
        <v>4</v>
      </c>
      <c r="D2" s="11" t="s">
        <v>31</v>
      </c>
      <c r="E2" s="11">
        <v>836</v>
      </c>
      <c r="F2">
        <f>COUNTIF($A$2:A2,$I$2)</f>
        <v>0</v>
      </c>
      <c r="G2">
        <f>COUNTIF(A2:A24,I2)</f>
        <v>3</v>
      </c>
      <c r="H2" s="3" t="s">
        <v>45</v>
      </c>
      <c r="I2" s="3">
        <v>9624</v>
      </c>
      <c r="M2" s="8" t="s">
        <v>21</v>
      </c>
      <c r="N2" s="3" t="s">
        <v>44</v>
      </c>
    </row>
    <row r="3" spans="1:14" ht="13.5" x14ac:dyDescent="0.15">
      <c r="A3" s="3" t="s">
        <v>32</v>
      </c>
      <c r="B3" s="3">
        <v>210</v>
      </c>
      <c r="C3" s="3">
        <v>2.2799999999999998</v>
      </c>
      <c r="D3" s="3" t="s">
        <v>33</v>
      </c>
      <c r="E3" s="3">
        <v>478.8</v>
      </c>
      <c r="F3">
        <f>COUNTIF($A$2:A3,$I$2)</f>
        <v>0</v>
      </c>
      <c r="M3" s="8">
        <v>1</v>
      </c>
      <c r="N3" s="3" t="s">
        <v>30</v>
      </c>
    </row>
    <row r="4" spans="1:14" x14ac:dyDescent="0.25">
      <c r="A4" s="3" t="s">
        <v>34</v>
      </c>
      <c r="B4" s="3">
        <v>65</v>
      </c>
      <c r="C4" s="3">
        <v>2.5200000000000005</v>
      </c>
      <c r="D4" s="3" t="s">
        <v>35</v>
      </c>
      <c r="E4" s="3">
        <v>163.80000000000001</v>
      </c>
      <c r="F4">
        <f>COUNTIF($A$2:A4,$I$2)</f>
        <v>0</v>
      </c>
      <c r="H4" s="3" t="s">
        <v>48</v>
      </c>
      <c r="I4" s="3" t="s">
        <v>3</v>
      </c>
      <c r="J4" s="3" t="s">
        <v>4</v>
      </c>
      <c r="M4" s="8">
        <v>2</v>
      </c>
      <c r="N4" s="3" t="s">
        <v>36</v>
      </c>
    </row>
    <row r="5" spans="1:14" ht="13.5" x14ac:dyDescent="0.15">
      <c r="A5" s="3" t="s">
        <v>36</v>
      </c>
      <c r="B5" s="3">
        <v>13</v>
      </c>
      <c r="C5" s="3">
        <v>1.38</v>
      </c>
      <c r="D5" s="3" t="s">
        <v>37</v>
      </c>
      <c r="E5" s="3">
        <v>17.940000000000001</v>
      </c>
      <c r="F5">
        <f>COUNTIF($A$2:A5,$I$2)</f>
        <v>0</v>
      </c>
      <c r="H5" s="3">
        <f>IF(ROW()-4&lt;=$G$2,ROW()-4,"")</f>
        <v>1</v>
      </c>
      <c r="I5" s="3">
        <f t="array" ref="I5">IFERROR(VLOOKUP($I$2&amp;"-"&amp;H5,IF({1,0},$A$2:$A$24&amp;"-"&amp;$F$2:$F$24,$B$2:$B$24),2,FALSE),"")</f>
        <v>247</v>
      </c>
      <c r="J5" s="3">
        <f t="array" ref="J5">IFERROR(VLOOKUP($I$2&amp;"-"&amp;H5,IF({1,0},$A$2:$A$24&amp;"-"&amp;$F$2:$F$24,$E$2:$E$24),2,FALSE),"")</f>
        <v>293.93</v>
      </c>
      <c r="M5" s="8">
        <v>3</v>
      </c>
      <c r="N5" s="3" t="s">
        <v>38</v>
      </c>
    </row>
    <row r="6" spans="1:14" ht="13.5" x14ac:dyDescent="0.15">
      <c r="A6" s="11" t="s">
        <v>30</v>
      </c>
      <c r="B6" s="11">
        <v>46</v>
      </c>
      <c r="C6" s="11">
        <v>4</v>
      </c>
      <c r="D6" s="11" t="s">
        <v>31</v>
      </c>
      <c r="E6" s="11">
        <v>184</v>
      </c>
      <c r="F6">
        <f>COUNTIF($A$2:A6,$I$2)</f>
        <v>0</v>
      </c>
      <c r="H6" s="3">
        <f t="shared" ref="H6:H11" si="0">IF(ROW()-4&lt;=$G$2,ROW()-4,"")</f>
        <v>2</v>
      </c>
      <c r="I6" s="3">
        <f t="array" ref="I6">IFERROR(VLOOKUP($I$2&amp;"-"&amp;H6,IF({1,0},$A$2:$A$24&amp;"-"&amp;$F$2:$F$24,$B$2:$B$24),2,FALSE),"")</f>
        <v>226</v>
      </c>
      <c r="J6" s="3">
        <f t="array" ref="J6">IFERROR(VLOOKUP($I$2&amp;"-"&amp;H6,IF({1,0},$A$2:$A$24&amp;"-"&amp;$F$2:$F$24,$E$2:$E$24),2,FALSE),"")</f>
        <v>268.94</v>
      </c>
      <c r="M6" s="8">
        <v>4</v>
      </c>
      <c r="N6" s="3" t="s">
        <v>32</v>
      </c>
    </row>
    <row r="7" spans="1:14" ht="13.5" x14ac:dyDescent="0.15">
      <c r="A7" s="3" t="s">
        <v>36</v>
      </c>
      <c r="B7" s="3">
        <v>300</v>
      </c>
      <c r="C7" s="3">
        <v>1.38</v>
      </c>
      <c r="D7" s="3" t="s">
        <v>37</v>
      </c>
      <c r="E7" s="3">
        <v>414</v>
      </c>
      <c r="F7">
        <f>COUNTIF($A$2:A7,$I$2)</f>
        <v>0</v>
      </c>
      <c r="H7" s="3">
        <f t="shared" si="0"/>
        <v>3</v>
      </c>
      <c r="I7" s="3">
        <f t="array" ref="I7">IFERROR(VLOOKUP($I$2&amp;"-"&amp;H7,IF({1,0},$A$2:$A$24&amp;"-"&amp;$F$2:$F$24,$B$2:$B$24),2,FALSE),"")</f>
        <v>25</v>
      </c>
      <c r="J7" s="3">
        <f t="array" ref="J7">IFERROR(VLOOKUP($I$2&amp;"-"&amp;H7,IF({1,0},$A$2:$A$24&amp;"-"&amp;$F$2:$F$24,$E$2:$E$24),2,FALSE),"")</f>
        <v>29.75</v>
      </c>
      <c r="M7" s="8">
        <v>5</v>
      </c>
      <c r="N7" s="3" t="s">
        <v>40</v>
      </c>
    </row>
    <row r="8" spans="1:14" ht="13.5" x14ac:dyDescent="0.15">
      <c r="A8" s="3" t="s">
        <v>38</v>
      </c>
      <c r="B8" s="3">
        <v>247</v>
      </c>
      <c r="C8" s="3">
        <v>1.19</v>
      </c>
      <c r="D8" s="3" t="s">
        <v>39</v>
      </c>
      <c r="E8" s="3">
        <v>293.93</v>
      </c>
      <c r="F8">
        <f>COUNTIF($A$2:A8,$I$2)</f>
        <v>1</v>
      </c>
      <c r="H8" s="3" t="str">
        <f t="shared" si="0"/>
        <v/>
      </c>
      <c r="I8" s="3" t="str">
        <f t="array" ref="I8">IFERROR(VLOOKUP($I$2&amp;"-"&amp;H8,IF({1,0},$A$2:$A$24&amp;"-"&amp;$F$2:$F$24,$B$2:$B$24),2,FALSE),"")</f>
        <v/>
      </c>
      <c r="J8" s="3" t="str">
        <f t="array" ref="J8">IFERROR(VLOOKUP($I$2&amp;"-"&amp;H8,IF({1,0},$A$2:$A$24&amp;"-"&amp;$F$2:$F$24,$E$2:$E$24),2,FALSE),"")</f>
        <v/>
      </c>
      <c r="M8" s="8">
        <v>6</v>
      </c>
      <c r="N8" s="3" t="s">
        <v>42</v>
      </c>
    </row>
    <row r="9" spans="1:14" ht="13.5" x14ac:dyDescent="0.15">
      <c r="A9" s="3" t="s">
        <v>34</v>
      </c>
      <c r="B9" s="3">
        <v>29</v>
      </c>
      <c r="C9" s="3">
        <v>2.5200000000000005</v>
      </c>
      <c r="D9" s="3" t="s">
        <v>35</v>
      </c>
      <c r="E9" s="3">
        <v>73.08</v>
      </c>
      <c r="F9">
        <f>COUNTIF($A$2:A9,$I$2)</f>
        <v>1</v>
      </c>
      <c r="H9" s="3" t="str">
        <f t="shared" si="0"/>
        <v/>
      </c>
      <c r="I9" s="3" t="str">
        <f t="array" ref="I9">IFERROR(VLOOKUP($I$2&amp;"-"&amp;H9,IF({1,0},$A$2:$A$24&amp;"-"&amp;$F$2:$F$24,$B$2:$B$24),2,FALSE),"")</f>
        <v/>
      </c>
      <c r="J9" s="3" t="str">
        <f t="array" ref="J9">IFERROR(VLOOKUP($I$2&amp;"-"&amp;H9,IF({1,0},$A$2:$A$24&amp;"-"&amp;$F$2:$F$24,$E$2:$E$24),2,FALSE),"")</f>
        <v/>
      </c>
      <c r="M9" s="8">
        <v>7</v>
      </c>
      <c r="N9" s="3" t="s">
        <v>34</v>
      </c>
    </row>
    <row r="10" spans="1:14" ht="13.5" x14ac:dyDescent="0.15">
      <c r="A10" s="3" t="s">
        <v>40</v>
      </c>
      <c r="B10" s="3">
        <v>66</v>
      </c>
      <c r="C10" s="3">
        <v>1.86</v>
      </c>
      <c r="D10" s="3" t="s">
        <v>41</v>
      </c>
      <c r="E10" s="3">
        <v>122.76</v>
      </c>
      <c r="F10">
        <f>COUNTIF($A$2:A10,$I$2)</f>
        <v>1</v>
      </c>
      <c r="H10" s="3" t="str">
        <f t="shared" si="0"/>
        <v/>
      </c>
      <c r="I10" s="3" t="str">
        <f t="array" ref="I10">IFERROR(VLOOKUP($I$2&amp;"-"&amp;H10,IF({1,0},$A$2:$A$24&amp;"-"&amp;$F$2:$F$24,$B$2:$B$24),2,FALSE),"")</f>
        <v/>
      </c>
      <c r="J10" s="3" t="str">
        <f t="array" ref="J10">IFERROR(VLOOKUP($I$2&amp;"-"&amp;H10,IF({1,0},$A$2:$A$24&amp;"-"&amp;$F$2:$F$24,$E$2:$E$24),2,FALSE),"")</f>
        <v/>
      </c>
    </row>
    <row r="11" spans="1:14" ht="13.5" x14ac:dyDescent="0.15">
      <c r="A11" s="3" t="s">
        <v>32</v>
      </c>
      <c r="B11" s="3">
        <v>85</v>
      </c>
      <c r="C11" s="3">
        <v>2.2799999999999998</v>
      </c>
      <c r="D11" s="3" t="s">
        <v>33</v>
      </c>
      <c r="E11" s="3">
        <v>193.8</v>
      </c>
      <c r="F11">
        <f>COUNTIF($A$2:A11,$I$2)</f>
        <v>1</v>
      </c>
      <c r="H11" s="3" t="str">
        <f t="shared" si="0"/>
        <v/>
      </c>
      <c r="I11" s="3" t="str">
        <f t="array" ref="I11">IFERROR(VLOOKUP($I$2&amp;"-"&amp;H11,IF({1,0},$A$2:$A$24&amp;"-"&amp;$F$2:$F$24,$B$2:$B$24),2,FALSE),"")</f>
        <v/>
      </c>
      <c r="J11" s="3" t="str">
        <f t="array" ref="J11">IFERROR(VLOOKUP($I$2&amp;"-"&amp;H11,IF({1,0},$A$2:$A$24&amp;"-"&amp;$F$2:$F$24,$E$2:$E$24),2,FALSE),"")</f>
        <v/>
      </c>
    </row>
    <row r="12" spans="1:14" ht="13.5" x14ac:dyDescent="0.15">
      <c r="A12" s="3" t="s">
        <v>42</v>
      </c>
      <c r="B12" s="3">
        <v>37</v>
      </c>
      <c r="C12" s="3">
        <v>2.4500000000000002</v>
      </c>
      <c r="D12" s="3" t="s">
        <v>43</v>
      </c>
      <c r="E12" s="3">
        <v>90.65</v>
      </c>
      <c r="F12">
        <f>COUNTIF($A$2:A12,$I$2)</f>
        <v>1</v>
      </c>
    </row>
    <row r="13" spans="1:14" ht="13.5" x14ac:dyDescent="0.15">
      <c r="A13" s="3" t="s">
        <v>40</v>
      </c>
      <c r="B13" s="3">
        <v>59</v>
      </c>
      <c r="C13" s="3">
        <v>1.86</v>
      </c>
      <c r="D13" s="3" t="s">
        <v>41</v>
      </c>
      <c r="E13" s="3">
        <v>109.74</v>
      </c>
      <c r="F13">
        <f>COUNTIF($A$2:A13,$I$2)</f>
        <v>1</v>
      </c>
    </row>
    <row r="14" spans="1:14" ht="13.5" x14ac:dyDescent="0.15">
      <c r="A14" s="3" t="s">
        <v>38</v>
      </c>
      <c r="B14" s="3">
        <v>226</v>
      </c>
      <c r="C14" s="3">
        <v>1.19</v>
      </c>
      <c r="D14" s="3" t="s">
        <v>39</v>
      </c>
      <c r="E14" s="3">
        <v>268.94</v>
      </c>
      <c r="F14">
        <f>COUNTIF($A$2:A14,$I$2)</f>
        <v>2</v>
      </c>
    </row>
    <row r="15" spans="1:14" ht="13.5" x14ac:dyDescent="0.15">
      <c r="A15" s="11" t="s">
        <v>30</v>
      </c>
      <c r="B15" s="11">
        <v>271</v>
      </c>
      <c r="C15" s="11">
        <v>4</v>
      </c>
      <c r="D15" s="11" t="s">
        <v>31</v>
      </c>
      <c r="E15" s="11">
        <v>1084</v>
      </c>
      <c r="F15">
        <f>COUNTIF($A$2:A15,$I$2)</f>
        <v>2</v>
      </c>
    </row>
    <row r="16" spans="1:14" ht="13.5" x14ac:dyDescent="0.15">
      <c r="A16" s="3" t="s">
        <v>40</v>
      </c>
      <c r="B16" s="3">
        <v>194</v>
      </c>
      <c r="C16" s="3">
        <v>1.86</v>
      </c>
      <c r="D16" s="3" t="s">
        <v>41</v>
      </c>
      <c r="E16" s="3">
        <v>360.84</v>
      </c>
      <c r="F16">
        <f>COUNTIF($A$2:A16,$I$2)</f>
        <v>2</v>
      </c>
    </row>
    <row r="17" spans="1:6" ht="13.5" x14ac:dyDescent="0.15">
      <c r="A17" s="3" t="s">
        <v>34</v>
      </c>
      <c r="B17" s="3">
        <v>200</v>
      </c>
      <c r="C17" s="3">
        <v>2.5200000000000005</v>
      </c>
      <c r="D17" s="3" t="s">
        <v>35</v>
      </c>
      <c r="E17" s="3">
        <v>504</v>
      </c>
      <c r="F17">
        <f>COUNTIF($A$2:A17,$I$2)</f>
        <v>2</v>
      </c>
    </row>
    <row r="18" spans="1:6" ht="13.5" x14ac:dyDescent="0.15">
      <c r="A18" s="3" t="s">
        <v>32</v>
      </c>
      <c r="B18" s="3">
        <v>17</v>
      </c>
      <c r="C18" s="3">
        <v>2.2799999999999998</v>
      </c>
      <c r="D18" s="3" t="s">
        <v>33</v>
      </c>
      <c r="E18" s="3">
        <v>38.76</v>
      </c>
      <c r="F18">
        <f>COUNTIF($A$2:A18,$I$2)</f>
        <v>2</v>
      </c>
    </row>
    <row r="19" spans="1:6" ht="13.5" x14ac:dyDescent="0.15">
      <c r="A19" s="3" t="s">
        <v>38</v>
      </c>
      <c r="B19" s="3">
        <v>25</v>
      </c>
      <c r="C19" s="3">
        <v>1.19</v>
      </c>
      <c r="D19" s="3" t="s">
        <v>39</v>
      </c>
      <c r="E19" s="3">
        <v>29.75</v>
      </c>
      <c r="F19">
        <f>COUNTIF($A$2:A19,$I$2)</f>
        <v>3</v>
      </c>
    </row>
    <row r="20" spans="1:6" ht="13.5" x14ac:dyDescent="0.15">
      <c r="A20" s="3" t="s">
        <v>36</v>
      </c>
      <c r="B20" s="3">
        <v>148</v>
      </c>
      <c r="C20" s="3">
        <v>1.38</v>
      </c>
      <c r="D20" s="3" t="s">
        <v>37</v>
      </c>
      <c r="E20" s="3">
        <v>204.24</v>
      </c>
      <c r="F20">
        <f>COUNTIF($A$2:A20,$I$2)</f>
        <v>3</v>
      </c>
    </row>
    <row r="21" spans="1:6" ht="13.5" x14ac:dyDescent="0.15">
      <c r="A21" s="3" t="s">
        <v>42</v>
      </c>
      <c r="B21" s="3">
        <v>141</v>
      </c>
      <c r="C21" s="3">
        <v>2.4500000000000002</v>
      </c>
      <c r="D21" s="3" t="s">
        <v>43</v>
      </c>
      <c r="E21" s="3">
        <v>345.45</v>
      </c>
      <c r="F21">
        <f>COUNTIF($A$2:A21,$I$2)</f>
        <v>3</v>
      </c>
    </row>
    <row r="22" spans="1:6" ht="13.5" x14ac:dyDescent="0.15">
      <c r="A22" s="3" t="s">
        <v>42</v>
      </c>
      <c r="B22" s="3">
        <v>71</v>
      </c>
      <c r="C22" s="3">
        <v>2.4500000000000002</v>
      </c>
      <c r="D22" s="3" t="s">
        <v>43</v>
      </c>
      <c r="E22" s="3">
        <v>173.95</v>
      </c>
      <c r="F22">
        <f>COUNTIF($A$2:A22,$I$2)</f>
        <v>3</v>
      </c>
    </row>
    <row r="23" spans="1:6" ht="13.5" x14ac:dyDescent="0.15">
      <c r="A23" s="3" t="s">
        <v>36</v>
      </c>
      <c r="B23" s="3">
        <v>148</v>
      </c>
      <c r="C23" s="3">
        <v>1.38</v>
      </c>
      <c r="D23" s="3" t="s">
        <v>37</v>
      </c>
      <c r="E23" s="3">
        <v>204.24</v>
      </c>
      <c r="F23">
        <f>COUNTIF($A$2:A23,$I$2)</f>
        <v>3</v>
      </c>
    </row>
    <row r="24" spans="1:6" ht="13.5" x14ac:dyDescent="0.15">
      <c r="A24" s="11" t="s">
        <v>30</v>
      </c>
      <c r="B24" s="11">
        <v>271</v>
      </c>
      <c r="C24" s="11">
        <v>4</v>
      </c>
      <c r="D24" s="11" t="s">
        <v>31</v>
      </c>
      <c r="E24" s="11">
        <v>1084</v>
      </c>
      <c r="F24">
        <f>COUNTIF($A$2:A24,$I$2)</f>
        <v>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示例1</vt:lpstr>
      <vt:lpstr>Sheet2</vt:lpstr>
      <vt:lpstr>示例1 (2)</vt:lpstr>
      <vt:lpstr>Sheet2 (2)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李艳凤</dc:creator>
  <cp:lastModifiedBy>Windows 用户</cp:lastModifiedBy>
  <dcterms:created xsi:type="dcterms:W3CDTF">2021-09-08T06:23:39Z</dcterms:created>
  <dcterms:modified xsi:type="dcterms:W3CDTF">2021-09-09T14:40:47Z</dcterms:modified>
</cp:coreProperties>
</file>